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NEODATA2018\Reportes Ajustados\Estandar\"/>
    </mc:Choice>
  </mc:AlternateContent>
  <xr:revisionPtr revIDLastSave="0" documentId="10_ncr:8100000_{447AF953-3CB0-4AAE-A43E-B32DA7651B9D}" xr6:coauthVersionLast="34" xr6:coauthVersionMax="34" xr10:uidLastSave="{00000000-0000-0000-0000-000000000000}"/>
  <bookViews>
    <workbookView xWindow="0" yWindow="0" windowWidth="20490" windowHeight="7545" tabRatio="732" firstSheet="6" activeTab="9" xr2:uid="{00000000-000D-0000-FFFF-FFFF00000000}"/>
  </bookViews>
  <sheets>
    <sheet name="N_Campos Generales" sheetId="1" r:id="rId1"/>
    <sheet name="N_Campos Especificos" sheetId="2" r:id="rId2"/>
    <sheet name="a)Equipo (E)" sheetId="5" r:id="rId3"/>
    <sheet name="b)Equipo (T)" sheetId="10" r:id="rId4"/>
    <sheet name="c)Mano de Obra (E)" sheetId="4" r:id="rId5"/>
    <sheet name="d)Mano de Obra (T)" sheetId="11" r:id="rId6"/>
    <sheet name="e)Materiales (E)" sheetId="3" r:id="rId7"/>
    <sheet name="f)Materiales (T)" sheetId="12" r:id="rId8"/>
    <sheet name="g)Materiales con Consecutivo" sheetId="9" r:id="rId9"/>
    <sheet name="h)Equipo (E) con %Relativos" sheetId="6" r:id="rId10"/>
    <sheet name="i)Mano de O. (E) con %Rel." sheetId="7" r:id="rId11"/>
    <sheet name="j)Materiales (E) con %Rel." sheetId="8" r:id="rId12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62913"/>
</workbook>
</file>

<file path=xl/calcChain.xml><?xml version="1.0" encoding="utf-8"?>
<calcChain xmlns="http://schemas.openxmlformats.org/spreadsheetml/2006/main">
  <c r="B19" i="10" l="1"/>
  <c r="A22" i="4"/>
  <c r="A22" i="3"/>
  <c r="B3" i="8"/>
  <c r="H6" i="8" l="1"/>
  <c r="H6" i="7"/>
  <c r="K6" i="6"/>
  <c r="I6" i="9"/>
  <c r="H6" i="12"/>
  <c r="H6" i="3"/>
  <c r="H6" i="11"/>
  <c r="H6" i="4"/>
  <c r="K6" i="10"/>
  <c r="B10" i="8"/>
  <c r="B10" i="7"/>
  <c r="B10" i="6"/>
  <c r="B10" i="9"/>
  <c r="B10" i="12"/>
  <c r="B10" i="3"/>
  <c r="B10" i="11"/>
  <c r="B10" i="4"/>
  <c r="B10" i="10"/>
  <c r="K7" i="5"/>
  <c r="K6" i="5"/>
  <c r="B10" i="5"/>
  <c r="B19" i="12" l="1"/>
  <c r="H9" i="12"/>
  <c r="H7" i="12"/>
  <c r="B6" i="12"/>
  <c r="F5" i="12"/>
  <c r="B5" i="12"/>
  <c r="B3" i="12"/>
  <c r="A2" i="12"/>
  <c r="B19" i="11"/>
  <c r="H9" i="11"/>
  <c r="H7" i="11"/>
  <c r="B6" i="11"/>
  <c r="F5" i="11"/>
  <c r="B5" i="11"/>
  <c r="B3" i="11"/>
  <c r="A2" i="11"/>
  <c r="H14" i="10"/>
  <c r="E14" i="10"/>
  <c r="D14" i="10"/>
  <c r="K9" i="10"/>
  <c r="K7" i="10"/>
  <c r="B6" i="10"/>
  <c r="I5" i="10"/>
  <c r="B5" i="10"/>
  <c r="B3" i="10"/>
  <c r="A2" i="10"/>
  <c r="C22" i="9"/>
  <c r="I9" i="9"/>
  <c r="I7" i="9"/>
  <c r="B6" i="9"/>
  <c r="G5" i="9"/>
  <c r="B5" i="9"/>
  <c r="B3" i="9"/>
  <c r="A2" i="9"/>
  <c r="E14" i="6"/>
  <c r="D14" i="6"/>
  <c r="E14" i="5"/>
  <c r="D14" i="5"/>
  <c r="H14" i="6"/>
  <c r="H14" i="5"/>
  <c r="F14" i="5" s="1"/>
  <c r="A24" i="8"/>
  <c r="A24" i="7"/>
  <c r="A24" i="6"/>
  <c r="H9" i="8"/>
  <c r="H7" i="8"/>
  <c r="B6" i="8"/>
  <c r="F5" i="8"/>
  <c r="B5" i="8"/>
  <c r="A2" i="8"/>
  <c r="H9" i="7"/>
  <c r="H7" i="7"/>
  <c r="B6" i="7"/>
  <c r="F5" i="7"/>
  <c r="B5" i="7"/>
  <c r="B3" i="7"/>
  <c r="A2" i="7"/>
  <c r="K9" i="6"/>
  <c r="K7" i="6"/>
  <c r="B6" i="6"/>
  <c r="I5" i="6"/>
  <c r="B5" i="6"/>
  <c r="B3" i="6"/>
  <c r="A2" i="6"/>
  <c r="B22" i="5"/>
  <c r="H9" i="3"/>
  <c r="H7" i="3"/>
  <c r="B6" i="3"/>
  <c r="F5" i="3"/>
  <c r="B5" i="3"/>
  <c r="B3" i="3"/>
  <c r="A2" i="3"/>
  <c r="H9" i="4"/>
  <c r="H7" i="4"/>
  <c r="B6" i="4"/>
  <c r="F5" i="4"/>
  <c r="B5" i="4"/>
  <c r="B3" i="4"/>
  <c r="A2" i="4"/>
  <c r="K9" i="5"/>
  <c r="B6" i="5"/>
  <c r="I5" i="5"/>
  <c r="B5" i="5"/>
  <c r="B3" i="5"/>
  <c r="A2" i="5"/>
  <c r="F14" i="6" l="1"/>
  <c r="F14" i="10"/>
</calcChain>
</file>

<file path=xl/sharedStrings.xml><?xml version="1.0" encoding="utf-8"?>
<sst xmlns="http://schemas.openxmlformats.org/spreadsheetml/2006/main" count="552" uniqueCount="260">
  <si>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</si>
  <si>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</si>
  <si>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</si>
  <si>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</si>
  <si>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</si>
  <si>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</si>
  <si>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</si>
  <si>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</si>
  <si>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</si>
  <si>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</si>
  <si>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</si>
  <si>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</si>
  <si>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</si>
  <si>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</si>
  <si>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</si>
  <si>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</si>
  <si>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</si>
  <si>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</si>
  <si>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</si>
  <si>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</si>
  <si>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</si>
  <si>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</si>
  <si>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</si>
  <si>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</si>
  <si>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{titulomeses}</t>
  </si>
  <si>
    <t>{unidad}</t>
  </si>
  <si>
    <t>{importe}</t>
  </si>
  <si>
    <t>{volumen}</t>
  </si>
  <si>
    <t>{titulos}</t>
  </si>
  <si>
    <t>Fecha:</t>
  </si>
  <si>
    <t>Código</t>
  </si>
  <si>
    <t>Materiales y Equipos</t>
  </si>
  <si>
    <t>Unidad</t>
  </si>
  <si>
    <t>Cantidad</t>
  </si>
  <si>
    <t>{detalle}</t>
  </si>
  <si>
    <t>{fin del reporte}</t>
  </si>
  <si>
    <t>Descripción</t>
  </si>
  <si>
    <t>Horas X Turno</t>
  </si>
  <si>
    <t>Cantidad Maquinas</t>
  </si>
  <si>
    <t>Días efectivos</t>
  </si>
  <si>
    <t>Horas Efectivas</t>
  </si>
  <si>
    <t>Costo Directo por hora</t>
  </si>
  <si>
    <t>Importe total</t>
  </si>
  <si>
    <t>{costo}</t>
  </si>
  <si>
    <t>NOMBRE DE CELDA</t>
  </si>
  <si>
    <t>VALOR</t>
  </si>
  <si>
    <t>razonsocial</t>
  </si>
  <si>
    <t>domicilio</t>
  </si>
  <si>
    <t>Astrónomos No. 22</t>
  </si>
  <si>
    <t>colonia</t>
  </si>
  <si>
    <t>Escandón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</si>
  <si>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</si>
  <si>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</si>
  <si>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</si>
  <si>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</si>
  <si>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</si>
  <si>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</si>
  <si>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NEO930519EFA</t>
  </si>
  <si>
    <t>telefono</t>
  </si>
  <si>
    <t>5278-38-50</t>
  </si>
  <si>
    <t>email</t>
  </si>
  <si>
    <t>soporte@neodata.com.mx</t>
  </si>
  <si>
    <t>cmic</t>
  </si>
  <si>
    <t>infonavit</t>
  </si>
  <si>
    <t>imss</t>
  </si>
  <si>
    <t>responsable</t>
  </si>
  <si>
    <t>JORGE L. DÁVALOS MICELI</t>
  </si>
  <si>
    <t>cargo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</si>
  <si>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</si>
  <si>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</si>
  <si>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</si>
  <si>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</si>
  <si>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</si>
  <si>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</si>
  <si>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</si>
  <si>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</si>
  <si>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</si>
  <si>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</si>
  <si>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</si>
  <si>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</si>
  <si>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</si>
  <si>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</si>
  <si>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</si>
  <si>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</si>
  <si>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</si>
  <si>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</si>
  <si>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</si>
  <si>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</si>
  <si>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</si>
  <si>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</si>
  <si>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</si>
  <si>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</si>
  <si>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</si>
  <si>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</si>
  <si>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</si>
  <si>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</si>
  <si>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</si>
  <si>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</si>
  <si>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</si>
  <si>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</si>
  <si>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</si>
  <si>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</si>
  <si>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CAMPOS USADOS EN LOS REPORTES DE PROGRAMA DE SUMINISTROS</t>
  </si>
  <si>
    <t>{codigo}</t>
  </si>
  <si>
    <t>{codigoauxiliar}</t>
  </si>
  <si>
    <t>Código auxiliar (codigo de la dependencia, especificacion, etc).</t>
  </si>
  <si>
    <t>{descripcion}</t>
  </si>
  <si>
    <t>Costo en la moneda 1 del insumo.</t>
  </si>
  <si>
    <t>Encabezado de cada periodo.</t>
  </si>
  <si>
    <t>{pie de página}</t>
  </si>
  <si>
    <t>Monto esta hoja:</t>
  </si>
  <si>
    <t>Acumulado:</t>
  </si>
  <si>
    <t>Cliente:</t>
  </si>
  <si>
    <t>Obra:</t>
  </si>
  <si>
    <t>Lugar:</t>
  </si>
  <si>
    <t>Inicio Obra:</t>
  </si>
  <si>
    <t>Fin obra:</t>
  </si>
  <si>
    <t>Inicio obra: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</si>
  <si>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</si>
  <si>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</si>
  <si>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</si>
  <si>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</si>
  <si>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</si>
  <si>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</si>
  <si>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</si>
  <si>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</si>
  <si>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</si>
  <si>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Duración: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</si>
  <si>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</si>
  <si>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</si>
  <si>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</si>
  <si>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</si>
  <si>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</si>
  <si>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</si>
  <si>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</si>
  <si>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</si>
  <si>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</si>
  <si>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</si>
  <si>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</si>
  <si>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</si>
  <si>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</si>
  <si>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</si>
  <si>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</si>
  <si>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</si>
  <si>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</si>
  <si>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</si>
  <si>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</si>
  <si>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</si>
  <si>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</si>
  <si>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</si>
  <si>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</si>
  <si>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</si>
  <si>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</si>
  <si>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</si>
  <si>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</si>
  <si>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</si>
  <si>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</si>
  <si>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remateprimeramoneda</t>
  </si>
  <si>
    <t>rematesegundamoneda</t>
  </si>
  <si>
    <t>Cargo del responsable de la obra.</t>
  </si>
  <si>
    <t>DATOS PIE DE PÁGINA</t>
  </si>
  <si>
    <t>Estos datos corresponden al formato estándar de la hoja Programa de Suministros por Partida.xls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</si>
  <si>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</si>
  <si>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</si>
  <si>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</si>
  <si>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</si>
  <si>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</si>
  <si>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</si>
  <si>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</si>
  <si>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</si>
  <si>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</si>
  <si>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</si>
  <si>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</si>
  <si>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</si>
  <si>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{pormes}</t>
  </si>
  <si>
    <t>Porcentaje por mes.</t>
  </si>
  <si>
    <t>{canmes}</t>
  </si>
  <si>
    <t>Cantidad por mes.</t>
  </si>
  <si>
    <t>{impmes}</t>
  </si>
  <si>
    <t>Importe por mes.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</si>
  <si>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</si>
  <si>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</si>
  <si>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</si>
  <si>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</si>
  <si>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</si>
  <si>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{parcial}</t>
  </si>
  <si>
    <t xml:space="preserve">Importe parcial </t>
  </si>
  <si>
    <t>{acumulado}</t>
  </si>
  <si>
    <t xml:space="preserve">Importe acumulado </t>
  </si>
  <si>
    <t>{parcialconletras}</t>
  </si>
  <si>
    <t>Parcial con letra</t>
  </si>
  <si>
    <t>{acumuladoconletras}</t>
  </si>
  <si>
    <t>Acumulado con letra</t>
  </si>
  <si>
    <t>{acumuladoantletras}</t>
  </si>
  <si>
    <t>Acumulado anterior con letra</t>
  </si>
  <si>
    <t>% esta hoja:</t>
  </si>
  <si>
    <t xml:space="preserve"> %Acumulado:</t>
  </si>
  <si>
    <t>Código del insumo de presupuesto.</t>
  </si>
  <si>
    <t>Unidad del insumo de presupuesto.</t>
  </si>
  <si>
    <t>Descripción del insumo (mediante opciones puede ser descripción completa ó descripción corta).</t>
  </si>
  <si>
    <t>Cantidad del insumo de presupuesto.</t>
  </si>
  <si>
    <t>Importe en la moneda 1 del insumo del presupuesto.</t>
  </si>
  <si>
    <t>Los siguientes campos se modifican en la pestaña detalle del equipo al entrar a un cargo fijo.</t>
  </si>
  <si>
    <t>{disponibilidad}</t>
  </si>
  <si>
    <t>Disponibilidad del equipo (Propio, Alquiler, Por comprar)</t>
  </si>
  <si>
    <t>{capacidad}</t>
  </si>
  <si>
    <t>Capacidad del equipo</t>
  </si>
  <si>
    <t>{marca}</t>
  </si>
  <si>
    <t>Marca del equipo.</t>
  </si>
  <si>
    <t>{modelo}</t>
  </si>
  <si>
    <t>Modelo del equipo</t>
  </si>
  <si>
    <t>{potencia}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</si>
  <si>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</si>
  <si>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</si>
  <si>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</si>
  <si>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</si>
  <si>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</si>
  <si>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</si>
  <si>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fisica del equipo</t>
  </si>
  <si>
    <t>{valorcomercial}</t>
  </si>
  <si>
    <t>Valor comercial del equipo M.N.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</si>
  <si>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</si>
  <si>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</si>
  <si>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</si>
  <si>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</si>
  <si>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{vidautil}</t>
  </si>
  <si>
    <t xml:space="preserve">Vida util del equipo 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</si>
  <si>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</si>
  <si>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</si>
  <si>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</si>
  <si>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</si>
  <si>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</si>
  <si>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</si>
  <si>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</si>
  <si>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</si>
  <si>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</si>
  <si>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</si>
  <si>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</si>
  <si>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</si>
  <si>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</si>
  <si>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</si>
  <si>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</si>
  <si>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</si>
  <si>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</si>
  <si>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</si>
  <si>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</si>
  <si>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</si>
  <si>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</si>
  <si>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</si>
  <si>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</si>
  <si>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</si>
  <si>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{consecutivo}</t>
  </si>
  <si>
    <t>Número consecutivo de impresión.</t>
  </si>
  <si>
    <t>Consecutivo</t>
  </si>
  <si>
    <t>Concurso No:</t>
  </si>
  <si>
    <t>Neodata, S.A. de C.V.</t>
  </si>
  <si>
    <t>110812-11</t>
  </si>
  <si>
    <t>PROGRAMA DE EROGACIONES CALENDARIZADOS Y CUANTIFICADOS DE LA MAQUINARIA Y EQUIPO DE CONSTRUCCION</t>
  </si>
  <si>
    <t>PROGRAMA DE EROGACIONES CALENDARIZADOS Y CUANTIFICADOS DE LA MANO DE OBRA</t>
  </si>
  <si>
    <t>PROGRAMA DE EROGACIONES CALENDARIZADOS Y CUANTIFICADOS DE LOS MATERIALES Y EQUPOS DE INSTALACIÓN PERMANENTE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</si>
</sst>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$&quot;* #,##0.00_-;\-&quot;$&quot;* #,##0.00_-;_-&quot;$&quot;* &quot;-&quot;??_-;_-@_-"/>
    <numFmt numFmtId="164" formatCode="#,##0.0000##"/>
    <numFmt numFmtId="165" formatCode="&quot;$&quot;#,##0.00_);\(&quot;$&quot;#,##0.00\)"/>
    <numFmt numFmtId="166" formatCode="&quot;$&quot;#,##0.00"/>
    <numFmt numFmtId="167" formatCode="0.000000"/>
    <numFmt numFmtId="168" formatCode="dd/mm/yyyy;@"/>
    <numFmt numFmtId="169" formatCode="0.000000%"/>
  </numFmts>
  <fonts count="12" x14ac:knownFonts="1"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b/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/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</borders>
  <cellStyleXfs count="5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12" fontId="2" fillId="0" borderId="0" applyFont="0" applyFill="0" applyProtection="0"/>
    <xf numFmtId="13" fontId="2" fillId="0" borderId="0" applyFont="0" applyFill="0" applyProtection="0"/>
    <xf numFmtId="0" fontId="8" fillId="0" borderId="0"/>
  </cellStyleXfs>
  <cellXfs count="165">
    <xf numFmtId="0" fontId="0" fillId="0" borderId="0" xfId="0"/>
    <xf numFmtId="0" fontId="3" fillId="0" borderId="0" xfId="0" applyFont="1"/>
    <xf numFmtId="0" fontId="3" fillId="0" borderId="0" xfId="0" applyFont="1" applyBorder="1"/>
    <xf numFmtId="0" fontId="0" fillId="0" borderId="0" xfId="0" applyBorder="1"/>
    <xf numFmtId="0" fontId="0" fillId="0" borderId="6" xfId="0" applyBorder="1"/>
    <xf numFmtId="0" fontId="3" fillId="0" borderId="7" xfId="0" applyFont="1" applyBorder="1"/>
    <xf numFmtId="0" fontId="0" fillId="0" borderId="7" xfId="0" applyBorder="1"/>
    <xf numFmtId="0" fontId="0" fillId="0" borderId="8" xfId="0" applyBorder="1"/>
    <xf numFmtId="165" fontId="3" fillId="0" borderId="0" xfId="0" applyNumberFormat="1" applyFont="1" applyBorder="1" applyAlignment="1">
      <alignment horizontal="right" vertical="top"/>
    </xf>
    <xf numFmtId="0" fontId="0" fillId="5" borderId="0" xfId="0" applyFill="1"/>
    <xf numFmtId="0" fontId="5" fillId="3" borderId="12" xfId="0" applyFont="1" applyFill="1" applyBorder="1" applyAlignment="1">
      <alignment horizontal="center" vertical="top"/>
    </xf>
    <xf numFmtId="0" fontId="5" fillId="3" borderId="13" xfId="0" applyFont="1" applyFill="1" applyBorder="1" applyAlignment="1">
      <alignment horizontal="center" vertical="top"/>
    </xf>
    <xf numFmtId="0" fontId="5" fillId="3" borderId="13" xfId="0" applyFont="1" applyFill="1" applyBorder="1" applyAlignment="1">
      <alignment horizontal="center" vertical="top" wrapText="1"/>
    </xf>
    <xf numFmtId="0" fontId="5" fillId="6" borderId="14" xfId="0" applyFont="1" applyFill="1" applyBorder="1" applyAlignment="1">
      <alignment vertical="top"/>
    </xf>
    <xf numFmtId="0" fontId="0" fillId="6" borderId="15" xfId="0" applyFill="1" applyBorder="1" applyAlignment="1">
      <alignment vertical="top"/>
    </xf>
    <xf numFmtId="0" fontId="5" fillId="6" borderId="16" xfId="0" applyFont="1" applyFill="1" applyBorder="1" applyAlignment="1">
      <alignment vertical="top" wrapText="1"/>
    </xf>
    <xf numFmtId="0" fontId="2" fillId="2" borderId="17" xfId="0" applyFont="1" applyFill="1" applyBorder="1" applyAlignment="1">
      <alignment vertical="top"/>
    </xf>
    <xf numFmtId="0" fontId="0" fillId="2" borderId="17" xfId="0" applyFill="1" applyBorder="1" applyAlignment="1">
      <alignment vertical="top"/>
    </xf>
    <xf numFmtId="0" fontId="2" fillId="2" borderId="1" xfId="0" applyFont="1" applyFill="1" applyBorder="1" applyAlignment="1">
      <alignment vertical="top"/>
    </xf>
    <xf numFmtId="0" fontId="0" fillId="2" borderId="1" xfId="0" applyFill="1" applyBorder="1" applyAlignment="1">
      <alignment vertical="top"/>
    </xf>
    <xf numFmtId="0" fontId="5" fillId="2" borderId="1" xfId="0" applyFont="1" applyFill="1" applyBorder="1" applyAlignment="1">
      <alignment vertical="top" wrapText="1"/>
    </xf>
    <xf numFmtId="0" fontId="6" fillId="2" borderId="1" xfId="1" applyFill="1" applyBorder="1" applyAlignment="1" applyProtection="1">
      <alignment vertical="top" wrapText="1"/>
    </xf>
    <xf numFmtId="49" fontId="5" fillId="2" borderId="1" xfId="0" applyNumberFormat="1" applyFont="1" applyFill="1" applyBorder="1" applyAlignment="1">
      <alignment vertical="top" wrapText="1"/>
    </xf>
    <xf numFmtId="0" fontId="0" fillId="6" borderId="16" xfId="0" applyFill="1" applyBorder="1" applyAlignment="1">
      <alignment vertical="top"/>
    </xf>
    <xf numFmtId="0" fontId="5" fillId="2" borderId="1" xfId="0" applyFont="1" applyFill="1" applyBorder="1" applyAlignment="1">
      <alignment horizontal="left" vertical="top" wrapText="1"/>
    </xf>
    <xf numFmtId="0" fontId="5" fillId="6" borderId="1" xfId="0" applyFont="1" applyFill="1" applyBorder="1" applyAlignment="1">
      <alignment vertical="top" wrapText="1"/>
    </xf>
    <xf numFmtId="0" fontId="5" fillId="2" borderId="16" xfId="0" applyFont="1" applyFill="1" applyBorder="1" applyAlignment="1">
      <alignment vertical="top" wrapText="1"/>
    </xf>
    <xf numFmtId="0" fontId="2" fillId="2" borderId="18" xfId="0" applyFont="1" applyFill="1" applyBorder="1" applyAlignment="1">
      <alignment vertical="top"/>
    </xf>
    <xf numFmtId="0" fontId="0" fillId="2" borderId="18" xfId="0" applyFill="1" applyBorder="1" applyAlignment="1">
      <alignment vertical="top"/>
    </xf>
    <xf numFmtId="0" fontId="2" fillId="2" borderId="17" xfId="0" applyFont="1" applyFill="1" applyBorder="1"/>
    <xf numFmtId="166" fontId="5" fillId="2" borderId="1" xfId="0" applyNumberFormat="1" applyFont="1" applyFill="1" applyBorder="1" applyAlignment="1">
      <alignment vertical="top" wrapText="1"/>
    </xf>
    <xf numFmtId="0" fontId="2" fillId="2" borderId="1" xfId="0" applyFont="1" applyFill="1" applyBorder="1"/>
    <xf numFmtId="0" fontId="5" fillId="5" borderId="0" xfId="0" applyFont="1" applyFill="1" applyAlignment="1">
      <alignment horizontal="centerContinuous" vertical="top"/>
    </xf>
    <xf numFmtId="0" fontId="0" fillId="4" borderId="16" xfId="0" applyFill="1" applyBorder="1" applyAlignment="1">
      <alignment vertical="top"/>
    </xf>
    <xf numFmtId="0" fontId="1" fillId="3" borderId="14" xfId="0" applyFont="1" applyFill="1" applyBorder="1" applyAlignment="1">
      <alignment horizontal="center" vertical="top"/>
    </xf>
    <xf numFmtId="0" fontId="1" fillId="3" borderId="16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0" fillId="5" borderId="0" xfId="0" applyFill="1" applyAlignment="1">
      <alignment vertical="top"/>
    </xf>
    <xf numFmtId="49" fontId="3" fillId="0" borderId="0" xfId="0" applyNumberFormat="1" applyFont="1" applyBorder="1"/>
    <xf numFmtId="0" fontId="4" fillId="0" borderId="0" xfId="0" applyFont="1" applyBorder="1" applyAlignment="1">
      <alignment horizontal="right"/>
    </xf>
    <xf numFmtId="0" fontId="2" fillId="2" borderId="14" xfId="0" applyFont="1" applyFill="1" applyBorder="1" applyAlignment="1">
      <alignment vertical="top"/>
    </xf>
    <xf numFmtId="0" fontId="5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5" fillId="6" borderId="29" xfId="0" applyFont="1" applyFill="1" applyBorder="1" applyAlignment="1">
      <alignment vertical="top"/>
    </xf>
    <xf numFmtId="0" fontId="0" fillId="6" borderId="30" xfId="0" applyFill="1" applyBorder="1" applyAlignment="1">
      <alignment vertical="top"/>
    </xf>
    <xf numFmtId="0" fontId="5" fillId="6" borderId="30" xfId="0" applyFont="1" applyFill="1" applyBorder="1" applyAlignment="1">
      <alignment vertical="top" wrapText="1"/>
    </xf>
    <xf numFmtId="10" fontId="5" fillId="2" borderId="1" xfId="0" applyNumberFormat="1" applyFont="1" applyFill="1" applyBorder="1" applyAlignment="1">
      <alignment vertical="top" wrapText="1"/>
    </xf>
    <xf numFmtId="0" fontId="1" fillId="0" borderId="0" xfId="0" applyFont="1" applyAlignment="1">
      <alignment horizontal="center"/>
    </xf>
    <xf numFmtId="0" fontId="5" fillId="4" borderId="14" xfId="0" applyFont="1" applyFill="1" applyBorder="1" applyAlignment="1">
      <alignment vertical="top"/>
    </xf>
    <xf numFmtId="0" fontId="5" fillId="2" borderId="16" xfId="0" applyNumberFormat="1" applyFont="1" applyFill="1" applyBorder="1" applyAlignment="1">
      <alignment vertical="top" wrapText="1"/>
    </xf>
    <xf numFmtId="0" fontId="3" fillId="0" borderId="0" xfId="0" applyFont="1" applyBorder="1" applyAlignment="1">
      <alignment horizontal="left" vertical="top" wrapText="1"/>
    </xf>
    <xf numFmtId="0" fontId="1" fillId="2" borderId="1" xfId="0" applyFont="1" applyFill="1" applyBorder="1"/>
    <xf numFmtId="0" fontId="0" fillId="2" borderId="1" xfId="0" applyFill="1" applyBorder="1"/>
    <xf numFmtId="0" fontId="0" fillId="0" borderId="0" xfId="0" applyAlignment="1">
      <alignment vertical="center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 wrapText="1"/>
    </xf>
    <xf numFmtId="0" fontId="2" fillId="2" borderId="14" xfId="4" applyFont="1" applyFill="1" applyBorder="1" applyAlignment="1">
      <alignment vertical="top"/>
    </xf>
    <xf numFmtId="0" fontId="8" fillId="2" borderId="1" xfId="4" applyFill="1" applyBorder="1" applyAlignment="1">
      <alignment vertical="top"/>
    </xf>
    <xf numFmtId="0" fontId="1" fillId="2" borderId="1" xfId="4" applyFont="1" applyFill="1" applyBorder="1" applyAlignment="1">
      <alignment vertical="top"/>
    </xf>
    <xf numFmtId="0" fontId="8" fillId="2" borderId="14" xfId="4" applyFill="1" applyBorder="1" applyAlignment="1">
      <alignment vertical="top"/>
    </xf>
    <xf numFmtId="0" fontId="2" fillId="2" borderId="1" xfId="4" applyFont="1" applyFill="1" applyBorder="1" applyAlignment="1">
      <alignment vertical="top"/>
    </xf>
    <xf numFmtId="0" fontId="1" fillId="2" borderId="1" xfId="4" applyFont="1" applyFill="1" applyBorder="1" applyAlignment="1">
      <alignment vertical="top" wrapText="1"/>
    </xf>
    <xf numFmtId="168" fontId="3" fillId="0" borderId="0" xfId="0" applyNumberFormat="1" applyFont="1" applyBorder="1" applyAlignment="1">
      <alignment horizontal="left"/>
    </xf>
    <xf numFmtId="168" fontId="5" fillId="2" borderId="1" xfId="0" applyNumberFormat="1" applyFont="1" applyFill="1" applyBorder="1" applyAlignment="1">
      <alignment vertical="top" wrapText="1"/>
    </xf>
    <xf numFmtId="168" fontId="5" fillId="2" borderId="18" xfId="0" applyNumberFormat="1" applyFont="1" applyFill="1" applyBorder="1" applyAlignment="1">
      <alignment vertical="top" wrapText="1"/>
    </xf>
    <xf numFmtId="0" fontId="1" fillId="2" borderId="17" xfId="0" applyFont="1" applyFill="1" applyBorder="1" applyAlignment="1">
      <alignment vertical="top" wrapText="1"/>
    </xf>
    <xf numFmtId="0" fontId="4" fillId="0" borderId="5" xfId="0" applyFont="1" applyBorder="1" applyAlignment="1">
      <alignment horizontal="right"/>
    </xf>
    <xf numFmtId="0" fontId="3" fillId="0" borderId="5" xfId="0" applyFont="1" applyBorder="1" applyAlignment="1">
      <alignment horizontal="right"/>
    </xf>
    <xf numFmtId="0" fontId="4" fillId="0" borderId="19" xfId="0" applyFont="1" applyBorder="1" applyAlignment="1">
      <alignment horizontal="right"/>
    </xf>
    <xf numFmtId="0" fontId="9" fillId="0" borderId="3" xfId="0" applyFont="1" applyBorder="1" applyAlignment="1"/>
    <xf numFmtId="0" fontId="9" fillId="0" borderId="4" xfId="0" applyFont="1" applyBorder="1" applyAlignment="1"/>
    <xf numFmtId="0" fontId="9" fillId="0" borderId="3" xfId="0" applyFont="1" applyBorder="1" applyAlignment="1">
      <alignment horizontal="centerContinuous"/>
    </xf>
    <xf numFmtId="0" fontId="9" fillId="0" borderId="3" xfId="0" applyFont="1" applyBorder="1" applyAlignment="1">
      <alignment horizontal="centerContinuous" wrapText="1"/>
    </xf>
    <xf numFmtId="0" fontId="9" fillId="0" borderId="0" xfId="0" applyFont="1" applyBorder="1" applyAlignment="1"/>
    <xf numFmtId="168" fontId="3" fillId="0" borderId="6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0" fillId="0" borderId="3" xfId="0" applyBorder="1"/>
    <xf numFmtId="0" fontId="0" fillId="0" borderId="5" xfId="0" applyBorder="1"/>
    <xf numFmtId="168" fontId="3" fillId="0" borderId="0" xfId="0" applyNumberFormat="1" applyFont="1" applyAlignment="1">
      <alignment horizontal="left"/>
    </xf>
    <xf numFmtId="0" fontId="3" fillId="0" borderId="6" xfId="0" applyFont="1" applyBorder="1"/>
    <xf numFmtId="0" fontId="9" fillId="0" borderId="5" xfId="0" applyFont="1" applyBorder="1" applyAlignment="1"/>
    <xf numFmtId="0" fontId="0" fillId="0" borderId="39" xfId="0" applyBorder="1"/>
    <xf numFmtId="0" fontId="4" fillId="0" borderId="39" xfId="0" applyFont="1" applyBorder="1" applyAlignment="1">
      <alignment horizontal="left"/>
    </xf>
    <xf numFmtId="0" fontId="1" fillId="0" borderId="39" xfId="0" applyFont="1" applyBorder="1" applyAlignment="1">
      <alignment horizontal="left"/>
    </xf>
    <xf numFmtId="0" fontId="3" fillId="0" borderId="39" xfId="0" applyFont="1" applyBorder="1"/>
    <xf numFmtId="0" fontId="3" fillId="0" borderId="3" xfId="0" applyFont="1" applyBorder="1"/>
    <xf numFmtId="0" fontId="11" fillId="0" borderId="9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32" xfId="0" applyFont="1" applyBorder="1" applyAlignment="1">
      <alignment horizontal="right"/>
    </xf>
    <xf numFmtId="166" fontId="11" fillId="0" borderId="33" xfId="0" applyNumberFormat="1" applyFont="1" applyBorder="1" applyAlignment="1">
      <alignment horizontal="center" vertical="top"/>
    </xf>
    <xf numFmtId="0" fontId="11" fillId="0" borderId="0" xfId="0" applyFont="1" applyBorder="1"/>
    <xf numFmtId="0" fontId="11" fillId="0" borderId="0" xfId="0" applyFont="1" applyBorder="1" applyAlignment="1">
      <alignment horizontal="right"/>
    </xf>
    <xf numFmtId="166" fontId="11" fillId="0" borderId="35" xfId="0" applyNumberFormat="1" applyFont="1" applyBorder="1" applyAlignment="1">
      <alignment horizontal="right" vertical="top"/>
    </xf>
    <xf numFmtId="10" fontId="11" fillId="0" borderId="35" xfId="0" applyNumberFormat="1" applyFont="1" applyBorder="1" applyAlignment="1">
      <alignment horizontal="right" vertical="top"/>
    </xf>
    <xf numFmtId="0" fontId="11" fillId="0" borderId="36" xfId="0" applyFont="1" applyBorder="1"/>
    <xf numFmtId="0" fontId="11" fillId="0" borderId="37" xfId="0" applyFont="1" applyBorder="1" applyAlignment="1">
      <alignment horizontal="right"/>
    </xf>
    <xf numFmtId="166" fontId="11" fillId="0" borderId="38" xfId="0" applyNumberFormat="1" applyFont="1" applyBorder="1" applyAlignment="1">
      <alignment horizontal="right" vertical="top"/>
    </xf>
    <xf numFmtId="0" fontId="0" fillId="0" borderId="0" xfId="0" applyFont="1" applyAlignment="1">
      <alignment vertical="center"/>
    </xf>
    <xf numFmtId="0" fontId="0" fillId="0" borderId="0" xfId="0" applyFont="1"/>
    <xf numFmtId="44" fontId="0" fillId="0" borderId="0" xfId="2" applyNumberFormat="1" applyFont="1"/>
    <xf numFmtId="49" fontId="0" fillId="0" borderId="0" xfId="0" applyNumberFormat="1" applyFont="1" applyAlignment="1">
      <alignment horizontal="left" vertical="top" wrapText="1"/>
    </xf>
    <xf numFmtId="0" fontId="0" fillId="0" borderId="0" xfId="0" applyFont="1" applyBorder="1" applyAlignment="1">
      <alignment horizontal="justify" vertical="top" wrapText="1"/>
    </xf>
    <xf numFmtId="0" fontId="0" fillId="0" borderId="0" xfId="0" applyFont="1" applyAlignment="1">
      <alignment vertical="top"/>
    </xf>
    <xf numFmtId="167" fontId="0" fillId="0" borderId="0" xfId="0" applyNumberFormat="1" applyFont="1" applyAlignment="1">
      <alignment horizontal="right" vertical="top"/>
    </xf>
    <xf numFmtId="169" fontId="0" fillId="0" borderId="0" xfId="3" applyNumberFormat="1" applyFont="1" applyAlignment="1">
      <alignment horizontal="right" vertical="top"/>
    </xf>
    <xf numFmtId="165" fontId="0" fillId="0" borderId="0" xfId="0" applyNumberFormat="1" applyFont="1" applyBorder="1" applyAlignment="1">
      <alignment horizontal="right" vertical="top"/>
    </xf>
    <xf numFmtId="0" fontId="0" fillId="0" borderId="0" xfId="0" applyFont="1" applyBorder="1" applyAlignment="1">
      <alignment horizontal="justify" vertical="top"/>
    </xf>
    <xf numFmtId="164" fontId="0" fillId="0" borderId="0" xfId="0" applyNumberFormat="1" applyFont="1" applyAlignment="1">
      <alignment horizontal="right" vertical="top"/>
    </xf>
    <xf numFmtId="166" fontId="0" fillId="0" borderId="0" xfId="0" applyNumberFormat="1" applyFont="1" applyAlignment="1">
      <alignment horizontal="right" vertical="top"/>
    </xf>
    <xf numFmtId="0" fontId="0" fillId="0" borderId="0" xfId="0" applyFont="1" applyAlignment="1">
      <alignment horizontal="center" vertical="center"/>
    </xf>
    <xf numFmtId="0" fontId="0" fillId="0" borderId="0" xfId="0" applyFont="1" applyBorder="1"/>
    <xf numFmtId="0" fontId="0" fillId="0" borderId="31" xfId="0" applyFont="1" applyBorder="1"/>
    <xf numFmtId="0" fontId="0" fillId="0" borderId="32" xfId="0" applyFont="1" applyBorder="1"/>
    <xf numFmtId="0" fontId="0" fillId="0" borderId="34" xfId="0" applyFont="1" applyBorder="1"/>
    <xf numFmtId="0" fontId="0" fillId="0" borderId="37" xfId="0" applyFont="1" applyBorder="1"/>
    <xf numFmtId="49" fontId="0" fillId="0" borderId="0" xfId="0" applyNumberFormat="1" applyFont="1" applyAlignment="1">
      <alignment vertical="top"/>
    </xf>
    <xf numFmtId="0" fontId="0" fillId="0" borderId="0" xfId="0" applyFont="1" applyAlignment="1">
      <alignment horizontal="right"/>
    </xf>
    <xf numFmtId="0" fontId="4" fillId="0" borderId="39" xfId="0" applyFont="1" applyBorder="1" applyAlignment="1"/>
    <xf numFmtId="0" fontId="11" fillId="0" borderId="9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20" xfId="0" applyFont="1" applyFill="1" applyBorder="1" applyAlignment="1">
      <alignment horizontal="center" vertical="center" wrapText="1"/>
    </xf>
    <xf numFmtId="168" fontId="11" fillId="0" borderId="11" xfId="0" applyNumberFormat="1" applyFont="1" applyFill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top"/>
    </xf>
    <xf numFmtId="0" fontId="0" fillId="0" borderId="0" xfId="0" applyNumberFormat="1" applyFont="1" applyAlignment="1">
      <alignment horizontal="right" vertical="top"/>
    </xf>
    <xf numFmtId="4" fontId="0" fillId="0" borderId="0" xfId="0" applyNumberFormat="1" applyFont="1" applyAlignment="1">
      <alignment horizontal="right" vertical="top"/>
    </xf>
    <xf numFmtId="168" fontId="11" fillId="0" borderId="11" xfId="0" applyNumberFormat="1" applyFont="1" applyFill="1" applyBorder="1" applyAlignment="1">
      <alignment horizontal="center" vertical="center"/>
    </xf>
    <xf numFmtId="0" fontId="0" fillId="0" borderId="21" xfId="0" applyFont="1" applyBorder="1"/>
    <xf numFmtId="0" fontId="0" fillId="0" borderId="22" xfId="0" applyFont="1" applyBorder="1"/>
    <xf numFmtId="0" fontId="11" fillId="0" borderId="22" xfId="0" applyFont="1" applyBorder="1" applyAlignment="1">
      <alignment horizontal="right"/>
    </xf>
    <xf numFmtId="166" fontId="11" fillId="0" borderId="27" xfId="0" applyNumberFormat="1" applyFont="1" applyBorder="1" applyAlignment="1">
      <alignment horizontal="right" vertical="top"/>
    </xf>
    <xf numFmtId="0" fontId="0" fillId="0" borderId="23" xfId="0" applyFont="1" applyBorder="1"/>
    <xf numFmtId="166" fontId="11" fillId="0" borderId="28" xfId="0" applyNumberFormat="1" applyFont="1" applyBorder="1" applyAlignment="1">
      <alignment horizontal="right" vertical="top"/>
    </xf>
    <xf numFmtId="0" fontId="0" fillId="0" borderId="24" xfId="0" applyFont="1" applyBorder="1"/>
    <xf numFmtId="0" fontId="0" fillId="0" borderId="25" xfId="0" applyFont="1" applyBorder="1"/>
    <xf numFmtId="0" fontId="11" fillId="0" borderId="25" xfId="0" applyFont="1" applyBorder="1"/>
    <xf numFmtId="0" fontId="0" fillId="0" borderId="26" xfId="0" applyFont="1" applyBorder="1"/>
    <xf numFmtId="0" fontId="11" fillId="0" borderId="24" xfId="0" applyFont="1" applyBorder="1"/>
    <xf numFmtId="2" fontId="0" fillId="0" borderId="0" xfId="0" applyNumberFormat="1" applyFont="1" applyAlignment="1">
      <alignment horizontal="right" vertical="top"/>
    </xf>
    <xf numFmtId="0" fontId="0" fillId="0" borderId="27" xfId="0" applyFont="1" applyBorder="1"/>
    <xf numFmtId="166" fontId="11" fillId="0" borderId="0" xfId="0" applyNumberFormat="1" applyFont="1" applyBorder="1" applyAlignment="1">
      <alignment horizontal="right" vertical="top"/>
    </xf>
    <xf numFmtId="0" fontId="0" fillId="0" borderId="40" xfId="0" applyFont="1" applyBorder="1"/>
    <xf numFmtId="0" fontId="11" fillId="0" borderId="40" xfId="0" applyFont="1" applyBorder="1"/>
    <xf numFmtId="0" fontId="11" fillId="0" borderId="40" xfId="0" applyFont="1" applyBorder="1" applyAlignment="1">
      <alignment horizontal="right"/>
    </xf>
    <xf numFmtId="166" fontId="11" fillId="0" borderId="41" xfId="0" applyNumberFormat="1" applyFont="1" applyBorder="1" applyAlignment="1">
      <alignment horizontal="right" vertical="top"/>
    </xf>
    <xf numFmtId="166" fontId="11" fillId="0" borderId="42" xfId="0" applyNumberFormat="1" applyFont="1" applyBorder="1" applyAlignment="1">
      <alignment horizontal="right" vertical="top"/>
    </xf>
    <xf numFmtId="10" fontId="11" fillId="0" borderId="42" xfId="0" applyNumberFormat="1" applyFont="1" applyBorder="1" applyAlignment="1">
      <alignment horizontal="right" vertical="top"/>
    </xf>
    <xf numFmtId="10" fontId="11" fillId="0" borderId="43" xfId="0" applyNumberFormat="1" applyFont="1" applyBorder="1" applyAlignment="1">
      <alignment horizontal="right" vertical="top"/>
    </xf>
    <xf numFmtId="0" fontId="0" fillId="0" borderId="44" xfId="0" applyFont="1" applyBorder="1"/>
    <xf numFmtId="0" fontId="0" fillId="0" borderId="45" xfId="0" applyFont="1" applyBorder="1"/>
    <xf numFmtId="0" fontId="11" fillId="0" borderId="45" xfId="0" applyFont="1" applyBorder="1" applyAlignment="1">
      <alignment horizontal="right"/>
    </xf>
    <xf numFmtId="0" fontId="0" fillId="0" borderId="46" xfId="0" applyFont="1" applyBorder="1"/>
    <xf numFmtId="0" fontId="11" fillId="0" borderId="47" xfId="0" applyFont="1" applyBorder="1"/>
    <xf numFmtId="166" fontId="11" fillId="0" borderId="45" xfId="0" applyNumberFormat="1" applyFont="1" applyBorder="1" applyAlignment="1">
      <alignment horizontal="right" vertical="top"/>
    </xf>
    <xf numFmtId="0" fontId="3" fillId="0" borderId="0" xfId="0" applyFont="1" applyBorder="1" applyAlignment="1">
      <alignment horizontal="justify" vertical="top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vertical="top" wrapText="1"/>
    </xf>
  </cellXfs>
  <cellStyles count="5">
    <cellStyle name="Hipervínculo" xfId="1" builtinId="8"/>
    <cellStyle name="Moneda" xfId="2" builtinId="4"/>
    <cellStyle name="Normal" xfId="0" builtinId="0" customBuiltin="1"/>
    <cellStyle name="Normal 2" xfId="4" xr:uid="{00000000-0005-0000-0000-000003000000}"/>
    <cellStyle name="Porcentaje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85724</xdr:colOff>
      <xdr:row>16</xdr:row>
      <xdr:rowOff>28575</xdr:rowOff>
    </xdr:from>
    <xdr:to>
      <xdr:col>10</xdr:col>
      <xdr:colOff>723899</xdr:colOff>
      <xdr:row>16</xdr:row>
      <xdr:rowOff>114300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7296149" y="39147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10</xdr:col>
      <xdr:colOff>66675</xdr:colOff>
      <xdr:row>1</xdr:row>
      <xdr:rowOff>47625</xdr:rowOff>
    </xdr:from>
    <xdr:to>
      <xdr:col>10</xdr:col>
      <xdr:colOff>577453</xdr:colOff>
      <xdr:row>4</xdr:row>
      <xdr:rowOff>135895</xdr:rowOff>
    </xdr:to>
    <xdr:pic>
      <xdr:nvPicPr>
        <xdr:cNvPr id="4" name="logoempresa" descr="LogoNeodata.JPG">
          <a:extLst>
            <a:ext uri="{FF2B5EF4-FFF2-40B4-BE49-F238E27FC236}">
              <a16:creationId xmlns:a16="http://schemas.microsoft.com/office/drawing/2014/main" id="{06E973BC-047C-4E1B-9A21-89FADDD400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29375" y="190500"/>
          <a:ext cx="510778" cy="53594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16</xdr:row>
      <xdr:rowOff>38100</xdr:rowOff>
    </xdr:from>
    <xdr:to>
      <xdr:col>4</xdr:col>
      <xdr:colOff>723899</xdr:colOff>
      <xdr:row>16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/>
      </xdr:nvSpPr>
      <xdr:spPr>
        <a:xfrm>
          <a:off x="4619624" y="33909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7</xdr:col>
      <xdr:colOff>0</xdr:colOff>
      <xdr:row>1</xdr:row>
      <xdr:rowOff>38100</xdr:rowOff>
    </xdr:from>
    <xdr:to>
      <xdr:col>7</xdr:col>
      <xdr:colOff>510778</xdr:colOff>
      <xdr:row>4</xdr:row>
      <xdr:rowOff>126370</xdr:rowOff>
    </xdr:to>
    <xdr:pic>
      <xdr:nvPicPr>
        <xdr:cNvPr id="4" name="logoempresa" descr="LogoNeodata.JPG">
          <a:extLst>
            <a:ext uri="{FF2B5EF4-FFF2-40B4-BE49-F238E27FC236}">
              <a16:creationId xmlns:a16="http://schemas.microsoft.com/office/drawing/2014/main" id="{183C4E6F-EEED-42FA-8200-4DA600DE6B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791200" y="180975"/>
          <a:ext cx="510778" cy="5359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85724</xdr:colOff>
      <xdr:row>15</xdr:row>
      <xdr:rowOff>28575</xdr:rowOff>
    </xdr:from>
    <xdr:to>
      <xdr:col>8</xdr:col>
      <xdr:colOff>723899</xdr:colOff>
      <xdr:row>15</xdr:row>
      <xdr:rowOff>114300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7334249" y="3914775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10</xdr:col>
      <xdr:colOff>9525</xdr:colOff>
      <xdr:row>1</xdr:row>
      <xdr:rowOff>38100</xdr:rowOff>
    </xdr:from>
    <xdr:to>
      <xdr:col>10</xdr:col>
      <xdr:colOff>520303</xdr:colOff>
      <xdr:row>4</xdr:row>
      <xdr:rowOff>126370</xdr:rowOff>
    </xdr:to>
    <xdr:pic>
      <xdr:nvPicPr>
        <xdr:cNvPr id="3" name="logoempresa" descr="LogoNeodata.JPG">
          <a:extLst>
            <a:ext uri="{FF2B5EF4-FFF2-40B4-BE49-F238E27FC236}">
              <a16:creationId xmlns:a16="http://schemas.microsoft.com/office/drawing/2014/main" id="{75777F64-93C1-4F16-8563-E719A13863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72250" y="180975"/>
          <a:ext cx="510778" cy="53594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16</xdr:row>
      <xdr:rowOff>38100</xdr:rowOff>
    </xdr:from>
    <xdr:to>
      <xdr:col>4</xdr:col>
      <xdr:colOff>723899</xdr:colOff>
      <xdr:row>16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7296149" y="39243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6</xdr:col>
      <xdr:colOff>619125</xdr:colOff>
      <xdr:row>1</xdr:row>
      <xdr:rowOff>38100</xdr:rowOff>
    </xdr:from>
    <xdr:to>
      <xdr:col>7</xdr:col>
      <xdr:colOff>491728</xdr:colOff>
      <xdr:row>4</xdr:row>
      <xdr:rowOff>126370</xdr:rowOff>
    </xdr:to>
    <xdr:pic>
      <xdr:nvPicPr>
        <xdr:cNvPr id="4" name="logoempresa" descr="LogoNeodata.JPG">
          <a:extLst>
            <a:ext uri="{FF2B5EF4-FFF2-40B4-BE49-F238E27FC236}">
              <a16:creationId xmlns:a16="http://schemas.microsoft.com/office/drawing/2014/main" id="{004FACAE-30F0-4A9C-80A8-5D33D23970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772150" y="180975"/>
          <a:ext cx="510778" cy="53594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15</xdr:row>
      <xdr:rowOff>38100</xdr:rowOff>
    </xdr:from>
    <xdr:to>
      <xdr:col>4</xdr:col>
      <xdr:colOff>723899</xdr:colOff>
      <xdr:row>15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4657724" y="3524250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7</xdr:col>
      <xdr:colOff>0</xdr:colOff>
      <xdr:row>1</xdr:row>
      <xdr:rowOff>38100</xdr:rowOff>
    </xdr:from>
    <xdr:to>
      <xdr:col>7</xdr:col>
      <xdr:colOff>510778</xdr:colOff>
      <xdr:row>4</xdr:row>
      <xdr:rowOff>126370</xdr:rowOff>
    </xdr:to>
    <xdr:pic>
      <xdr:nvPicPr>
        <xdr:cNvPr id="3" name="logoempresa" descr="LogoNeodata.JPG">
          <a:extLst>
            <a:ext uri="{FF2B5EF4-FFF2-40B4-BE49-F238E27FC236}">
              <a16:creationId xmlns:a16="http://schemas.microsoft.com/office/drawing/2014/main" id="{9E047301-AB79-4020-B637-7F9AC34696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438775" y="180975"/>
          <a:ext cx="510778" cy="53594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16</xdr:row>
      <xdr:rowOff>38100</xdr:rowOff>
    </xdr:from>
    <xdr:to>
      <xdr:col>4</xdr:col>
      <xdr:colOff>723899</xdr:colOff>
      <xdr:row>16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/>
      </xdr:nvSpPr>
      <xdr:spPr>
        <a:xfrm>
          <a:off x="4619624" y="33909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7</xdr:col>
      <xdr:colOff>9525</xdr:colOff>
      <xdr:row>1</xdr:row>
      <xdr:rowOff>38100</xdr:rowOff>
    </xdr:from>
    <xdr:to>
      <xdr:col>7</xdr:col>
      <xdr:colOff>520303</xdr:colOff>
      <xdr:row>4</xdr:row>
      <xdr:rowOff>126370</xdr:rowOff>
    </xdr:to>
    <xdr:pic>
      <xdr:nvPicPr>
        <xdr:cNvPr id="4" name="logoempresa" descr="LogoNeodata.JPG">
          <a:extLst>
            <a:ext uri="{FF2B5EF4-FFF2-40B4-BE49-F238E27FC236}">
              <a16:creationId xmlns:a16="http://schemas.microsoft.com/office/drawing/2014/main" id="{A0F6CB39-1D53-4ED9-810D-EE87415367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00725" y="180975"/>
          <a:ext cx="510778" cy="53594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15</xdr:row>
      <xdr:rowOff>38100</xdr:rowOff>
    </xdr:from>
    <xdr:to>
      <xdr:col>4</xdr:col>
      <xdr:colOff>723899</xdr:colOff>
      <xdr:row>15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>
        <a:xfrm>
          <a:off x="4657724" y="3390900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6</xdr:col>
      <xdr:colOff>619125</xdr:colOff>
      <xdr:row>1</xdr:row>
      <xdr:rowOff>38100</xdr:rowOff>
    </xdr:from>
    <xdr:to>
      <xdr:col>7</xdr:col>
      <xdr:colOff>491728</xdr:colOff>
      <xdr:row>4</xdr:row>
      <xdr:rowOff>126370</xdr:rowOff>
    </xdr:to>
    <xdr:pic>
      <xdr:nvPicPr>
        <xdr:cNvPr id="3" name="logoempresa" descr="LogoNeodata.JPG">
          <a:extLst>
            <a:ext uri="{FF2B5EF4-FFF2-40B4-BE49-F238E27FC236}">
              <a16:creationId xmlns:a16="http://schemas.microsoft.com/office/drawing/2014/main" id="{71811EFE-EA22-43DD-ACEC-4E38DF0F94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772150" y="180975"/>
          <a:ext cx="510778" cy="53594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16</xdr:row>
      <xdr:rowOff>38100</xdr:rowOff>
    </xdr:from>
    <xdr:to>
      <xdr:col>5</xdr:col>
      <xdr:colOff>723899</xdr:colOff>
      <xdr:row>16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/>
      </xdr:nvSpPr>
      <xdr:spPr>
        <a:xfrm>
          <a:off x="4657724" y="3390900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7</xdr:col>
      <xdr:colOff>619125</xdr:colOff>
      <xdr:row>1</xdr:row>
      <xdr:rowOff>38100</xdr:rowOff>
    </xdr:from>
    <xdr:to>
      <xdr:col>8</xdr:col>
      <xdr:colOff>491728</xdr:colOff>
      <xdr:row>4</xdr:row>
      <xdr:rowOff>126370</xdr:rowOff>
    </xdr:to>
    <xdr:pic>
      <xdr:nvPicPr>
        <xdr:cNvPr id="4" name="logoempresa" descr="LogoNeodata.JPG">
          <a:extLst>
            <a:ext uri="{FF2B5EF4-FFF2-40B4-BE49-F238E27FC236}">
              <a16:creationId xmlns:a16="http://schemas.microsoft.com/office/drawing/2014/main" id="{842F5AFF-AC93-4DED-819A-FAECC3F0C5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19800" y="180975"/>
          <a:ext cx="510778" cy="53594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85724</xdr:colOff>
      <xdr:row>16</xdr:row>
      <xdr:rowOff>38100</xdr:rowOff>
    </xdr:from>
    <xdr:to>
      <xdr:col>10</xdr:col>
      <xdr:colOff>723899</xdr:colOff>
      <xdr:row>16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/>
      </xdr:nvSpPr>
      <xdr:spPr>
        <a:xfrm>
          <a:off x="7296149" y="39243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10</xdr:col>
      <xdr:colOff>38100</xdr:colOff>
      <xdr:row>1</xdr:row>
      <xdr:rowOff>38100</xdr:rowOff>
    </xdr:from>
    <xdr:to>
      <xdr:col>10</xdr:col>
      <xdr:colOff>548878</xdr:colOff>
      <xdr:row>4</xdr:row>
      <xdr:rowOff>116845</xdr:rowOff>
    </xdr:to>
    <xdr:pic>
      <xdr:nvPicPr>
        <xdr:cNvPr id="4" name="logoempresa" descr="LogoNeodata.JPG">
          <a:extLst>
            <a:ext uri="{FF2B5EF4-FFF2-40B4-BE49-F238E27FC236}">
              <a16:creationId xmlns:a16="http://schemas.microsoft.com/office/drawing/2014/main" id="{339CA0C9-D1ED-4EF7-A567-1B54D7ED2B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43650" y="180975"/>
          <a:ext cx="510778" cy="53594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16</xdr:row>
      <xdr:rowOff>38100</xdr:rowOff>
    </xdr:from>
    <xdr:to>
      <xdr:col>4</xdr:col>
      <xdr:colOff>723899</xdr:colOff>
      <xdr:row>16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/>
      </xdr:nvSpPr>
      <xdr:spPr>
        <a:xfrm>
          <a:off x="4619624" y="352425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7</xdr:col>
      <xdr:colOff>9525</xdr:colOff>
      <xdr:row>1</xdr:row>
      <xdr:rowOff>38100</xdr:rowOff>
    </xdr:from>
    <xdr:to>
      <xdr:col>7</xdr:col>
      <xdr:colOff>520303</xdr:colOff>
      <xdr:row>4</xdr:row>
      <xdr:rowOff>126370</xdr:rowOff>
    </xdr:to>
    <xdr:pic>
      <xdr:nvPicPr>
        <xdr:cNvPr id="4" name="logoempresa" descr="LogoNeodata.JPG">
          <a:extLst>
            <a:ext uri="{FF2B5EF4-FFF2-40B4-BE49-F238E27FC236}">
              <a16:creationId xmlns:a16="http://schemas.microsoft.com/office/drawing/2014/main" id="{E85737BE-D2D8-4B5F-A173-579D9BBCAC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734050" y="180975"/>
          <a:ext cx="510778" cy="535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C70"/>
  <sheetViews>
    <sheetView showGridLines="0" showZeros="0" workbookViewId="0"/>
  </sheetViews>
  <sheetFormatPr baseColWidth="10" defaultColWidth="9.3984375" defaultRowHeight="9" x14ac:dyDescent="0.15"/>
  <cols>
    <col min="1" max="1" width="31" customWidth="1"/>
    <col min="2" max="2" width="75.19921875" customWidth="1"/>
    <col min="3" max="3" width="52.19921875" customWidth="1"/>
  </cols>
  <sheetData>
    <row r="1" spans="1:3" ht="12.75" x14ac:dyDescent="0.2">
      <c r="B1" s="55" t="s">
        <v>227</v>
      </c>
      <c r="C1" s="56" t="s">
        <v>256</v>
      </c>
    </row>
    <row r="2" spans="1:3" ht="12.75" customHeight="1" x14ac:dyDescent="0.2">
      <c r="A2" s="42" t="s">
        <v>0</v>
      </c>
      <c r="B2" s="42"/>
      <c r="C2" s="48"/>
    </row>
    <row r="3" spans="1:3" ht="12.75" customHeight="1" x14ac:dyDescent="0.15">
      <c r="A3" s="43"/>
      <c r="B3" s="43"/>
      <c r="C3" s="43"/>
    </row>
    <row r="4" spans="1:3" ht="12.75" customHeight="1" x14ac:dyDescent="0.15">
      <c r="A4" s="10" t="s">
        <v>44</v>
      </c>
      <c r="B4" s="11" t="s">
        <v>2</v>
      </c>
      <c r="C4" s="12" t="s">
        <v>45</v>
      </c>
    </row>
    <row r="5" spans="1:3" ht="12.75" customHeight="1" x14ac:dyDescent="0.15">
      <c r="A5" s="13" t="s">
        <v>3</v>
      </c>
      <c r="B5" s="14"/>
      <c r="C5" s="15"/>
    </row>
    <row r="6" spans="1:3" ht="12.75" customHeight="1" x14ac:dyDescent="0.15">
      <c r="A6" s="16" t="s">
        <v>46</v>
      </c>
      <c r="B6" s="17" t="s">
        <v>4</v>
      </c>
      <c r="C6" s="69" t="s">
        <v>255</v>
      </c>
    </row>
    <row r="7" spans="1:3" ht="12.75" customHeight="1" x14ac:dyDescent="0.15">
      <c r="A7" s="18" t="s">
        <v>47</v>
      </c>
      <c r="B7" s="19" t="s">
        <v>5</v>
      </c>
      <c r="C7" s="20" t="s">
        <v>48</v>
      </c>
    </row>
    <row r="8" spans="1:3" ht="12.75" customHeight="1" x14ac:dyDescent="0.15">
      <c r="A8" s="18" t="s">
        <v>49</v>
      </c>
      <c r="B8" s="19" t="s">
        <v>6</v>
      </c>
      <c r="C8" s="20" t="s">
        <v>50</v>
      </c>
    </row>
    <row r="9" spans="1:3" ht="12.75" customHeight="1" x14ac:dyDescent="0.15">
      <c r="A9" s="18" t="s">
        <v>51</v>
      </c>
      <c r="B9" s="19" t="s">
        <v>7</v>
      </c>
      <c r="C9" s="20" t="s">
        <v>52</v>
      </c>
    </row>
    <row r="10" spans="1:3" ht="12.75" customHeight="1" x14ac:dyDescent="0.15">
      <c r="A10" s="19" t="s">
        <v>53</v>
      </c>
      <c r="B10" s="18" t="s">
        <v>54</v>
      </c>
      <c r="C10" s="20" t="s">
        <v>55</v>
      </c>
    </row>
    <row r="11" spans="1:3" ht="12.75" customHeight="1" x14ac:dyDescent="0.15">
      <c r="A11" s="19" t="s">
        <v>56</v>
      </c>
      <c r="B11" s="19" t="s">
        <v>8</v>
      </c>
      <c r="C11" s="20" t="s">
        <v>57</v>
      </c>
    </row>
    <row r="12" spans="1:3" ht="12.75" customHeight="1" x14ac:dyDescent="0.15">
      <c r="A12" s="19" t="s">
        <v>58</v>
      </c>
      <c r="B12" s="19" t="s">
        <v>9</v>
      </c>
      <c r="C12" s="20" t="s">
        <v>59</v>
      </c>
    </row>
    <row r="13" spans="1:3" ht="12.75" customHeight="1" x14ac:dyDescent="0.15">
      <c r="A13" s="19" t="s">
        <v>60</v>
      </c>
      <c r="B13" s="19" t="s">
        <v>10</v>
      </c>
      <c r="C13" s="21" t="s">
        <v>61</v>
      </c>
    </row>
    <row r="14" spans="1:3" ht="12.75" customHeight="1" x14ac:dyDescent="0.15">
      <c r="A14" s="18" t="s">
        <v>62</v>
      </c>
      <c r="B14" s="19" t="s">
        <v>11</v>
      </c>
      <c r="C14" s="22">
        <v>1234567</v>
      </c>
    </row>
    <row r="15" spans="1:3" ht="12.75" customHeight="1" x14ac:dyDescent="0.15">
      <c r="A15" s="18" t="s">
        <v>63</v>
      </c>
      <c r="B15" s="19" t="s">
        <v>12</v>
      </c>
      <c r="C15" s="22">
        <v>12345678</v>
      </c>
    </row>
    <row r="16" spans="1:3" ht="12.75" customHeight="1" x14ac:dyDescent="0.15">
      <c r="A16" s="18" t="s">
        <v>64</v>
      </c>
      <c r="B16" s="19" t="s">
        <v>13</v>
      </c>
      <c r="C16" s="22">
        <v>123456789</v>
      </c>
    </row>
    <row r="17" spans="1:3" ht="12.75" customHeight="1" x14ac:dyDescent="0.15">
      <c r="A17" s="18" t="s">
        <v>65</v>
      </c>
      <c r="B17" s="19" t="s">
        <v>14</v>
      </c>
      <c r="C17" s="20" t="s">
        <v>66</v>
      </c>
    </row>
    <row r="18" spans="1:3" ht="12.75" customHeight="1" x14ac:dyDescent="0.15">
      <c r="A18" s="18" t="s">
        <v>67</v>
      </c>
      <c r="B18" s="19" t="s">
        <v>15</v>
      </c>
      <c r="C18" s="20" t="s">
        <v>68</v>
      </c>
    </row>
    <row r="19" spans="1:3" ht="12.75" customHeight="1" x14ac:dyDescent="0.15">
      <c r="A19" s="13" t="s">
        <v>69</v>
      </c>
      <c r="B19" s="23"/>
      <c r="C19" s="15"/>
    </row>
    <row r="20" spans="1:3" ht="63.75" x14ac:dyDescent="0.15">
      <c r="A20" s="18" t="s">
        <v>70</v>
      </c>
      <c r="B20" s="18" t="s">
        <v>71</v>
      </c>
      <c r="C20" s="24" t="s">
        <v>72</v>
      </c>
    </row>
    <row r="21" spans="1:3" ht="12.75" customHeight="1" x14ac:dyDescent="0.15">
      <c r="A21" s="19" t="s">
        <v>73</v>
      </c>
      <c r="B21" s="19" t="s">
        <v>74</v>
      </c>
      <c r="C21" s="20" t="s">
        <v>75</v>
      </c>
    </row>
    <row r="22" spans="1:3" ht="12.75" customHeight="1" x14ac:dyDescent="0.15">
      <c r="A22" s="19" t="s">
        <v>76</v>
      </c>
      <c r="B22" s="19" t="s">
        <v>77</v>
      </c>
      <c r="C22" s="20" t="s">
        <v>78</v>
      </c>
    </row>
    <row r="23" spans="1:3" ht="12.75" customHeight="1" x14ac:dyDescent="0.15">
      <c r="A23" s="19" t="s">
        <v>128</v>
      </c>
      <c r="B23" s="19" t="s">
        <v>129</v>
      </c>
      <c r="C23" s="20" t="s">
        <v>129</v>
      </c>
    </row>
    <row r="24" spans="1:3" ht="12.75" customHeight="1" x14ac:dyDescent="0.15">
      <c r="A24" s="19" t="s">
        <v>130</v>
      </c>
      <c r="B24" s="19" t="s">
        <v>131</v>
      </c>
      <c r="C24" s="20" t="s">
        <v>131</v>
      </c>
    </row>
    <row r="25" spans="1:3" ht="12.75" customHeight="1" x14ac:dyDescent="0.15">
      <c r="A25" s="19" t="s">
        <v>132</v>
      </c>
      <c r="B25" s="19" t="s">
        <v>133</v>
      </c>
      <c r="C25" s="20" t="s">
        <v>133</v>
      </c>
    </row>
    <row r="26" spans="1:3" ht="12.75" customHeight="1" x14ac:dyDescent="0.15">
      <c r="A26" s="19" t="s">
        <v>134</v>
      </c>
      <c r="B26" s="19" t="s">
        <v>135</v>
      </c>
      <c r="C26" s="20" t="s">
        <v>135</v>
      </c>
    </row>
    <row r="27" spans="1:3" ht="12.75" customHeight="1" x14ac:dyDescent="0.15">
      <c r="A27" s="19" t="s">
        <v>136</v>
      </c>
      <c r="B27" s="19" t="s">
        <v>137</v>
      </c>
      <c r="C27" s="20" t="s">
        <v>137</v>
      </c>
    </row>
    <row r="28" spans="1:3" ht="12.75" customHeight="1" x14ac:dyDescent="0.15">
      <c r="A28" s="19" t="s">
        <v>138</v>
      </c>
      <c r="B28" s="19" t="s">
        <v>139</v>
      </c>
      <c r="C28" s="20" t="s">
        <v>139</v>
      </c>
    </row>
    <row r="29" spans="1:3" ht="12.75" customHeight="1" x14ac:dyDescent="0.15">
      <c r="A29" s="19" t="s">
        <v>140</v>
      </c>
      <c r="B29" s="19" t="s">
        <v>141</v>
      </c>
      <c r="C29" s="20" t="s">
        <v>141</v>
      </c>
    </row>
    <row r="30" spans="1:3" ht="12.75" customHeight="1" x14ac:dyDescent="0.15">
      <c r="A30" s="60" t="s">
        <v>231</v>
      </c>
      <c r="B30" s="61" t="s">
        <v>232</v>
      </c>
      <c r="C30" s="62" t="s">
        <v>232</v>
      </c>
    </row>
    <row r="31" spans="1:3" ht="12.75" customHeight="1" x14ac:dyDescent="0.15">
      <c r="A31" s="63" t="s">
        <v>233</v>
      </c>
      <c r="B31" s="61" t="s">
        <v>234</v>
      </c>
      <c r="C31" s="62" t="s">
        <v>234</v>
      </c>
    </row>
    <row r="32" spans="1:3" ht="12.75" customHeight="1" x14ac:dyDescent="0.15">
      <c r="A32" s="60" t="s">
        <v>235</v>
      </c>
      <c r="B32" s="61" t="s">
        <v>236</v>
      </c>
      <c r="C32" s="62" t="s">
        <v>236</v>
      </c>
    </row>
    <row r="33" spans="1:3" ht="12.75" customHeight="1" x14ac:dyDescent="0.15">
      <c r="A33" s="13" t="s">
        <v>16</v>
      </c>
      <c r="B33" s="23"/>
      <c r="C33" s="15"/>
    </row>
    <row r="34" spans="1:3" ht="12.75" customHeight="1" x14ac:dyDescent="0.15">
      <c r="A34" s="18" t="s">
        <v>79</v>
      </c>
      <c r="B34" s="19" t="s">
        <v>17</v>
      </c>
      <c r="C34" s="67">
        <v>40017</v>
      </c>
    </row>
    <row r="35" spans="1:3" ht="12.75" customHeight="1" x14ac:dyDescent="0.15">
      <c r="A35" s="18" t="s">
        <v>80</v>
      </c>
      <c r="B35" s="19" t="s">
        <v>18</v>
      </c>
      <c r="C35" s="22" t="s">
        <v>81</v>
      </c>
    </row>
    <row r="36" spans="1:3" ht="12.75" customHeight="1" x14ac:dyDescent="0.15">
      <c r="A36" s="18" t="s">
        <v>142</v>
      </c>
      <c r="B36" s="18" t="s">
        <v>82</v>
      </c>
      <c r="C36" s="20" t="s">
        <v>83</v>
      </c>
    </row>
    <row r="37" spans="1:3" ht="12.75" customHeight="1" x14ac:dyDescent="0.15">
      <c r="A37" s="13" t="s">
        <v>19</v>
      </c>
      <c r="B37" s="23"/>
      <c r="C37" s="25"/>
    </row>
    <row r="38" spans="1:3" ht="12.75" customHeight="1" x14ac:dyDescent="0.15">
      <c r="A38" s="57" t="s">
        <v>228</v>
      </c>
      <c r="B38" s="58" t="s">
        <v>229</v>
      </c>
      <c r="C38" s="59" t="s">
        <v>230</v>
      </c>
    </row>
    <row r="39" spans="1:3" ht="140.25" x14ac:dyDescent="0.15">
      <c r="A39" s="18" t="s">
        <v>84</v>
      </c>
      <c r="B39" s="19" t="s">
        <v>20</v>
      </c>
      <c r="C39" s="50" t="s">
        <v>180</v>
      </c>
    </row>
    <row r="40" spans="1:3" ht="12.75" customHeight="1" x14ac:dyDescent="0.15">
      <c r="A40" s="18" t="s">
        <v>143</v>
      </c>
      <c r="B40" s="19" t="s">
        <v>21</v>
      </c>
      <c r="C40" s="20" t="s">
        <v>85</v>
      </c>
    </row>
    <row r="41" spans="1:3" ht="12.75" customHeight="1" x14ac:dyDescent="0.15">
      <c r="A41" s="18" t="s">
        <v>144</v>
      </c>
      <c r="B41" s="19" t="s">
        <v>145</v>
      </c>
      <c r="C41" s="20" t="s">
        <v>145</v>
      </c>
    </row>
    <row r="42" spans="1:3" ht="12.75" customHeight="1" x14ac:dyDescent="0.15">
      <c r="A42" s="18" t="s">
        <v>86</v>
      </c>
      <c r="B42" s="19" t="s">
        <v>22</v>
      </c>
      <c r="C42" s="20" t="s">
        <v>52</v>
      </c>
    </row>
    <row r="43" spans="1:3" ht="12.75" customHeight="1" x14ac:dyDescent="0.15">
      <c r="A43" s="18" t="s">
        <v>87</v>
      </c>
      <c r="B43" s="18" t="s">
        <v>88</v>
      </c>
      <c r="C43" s="20" t="s">
        <v>55</v>
      </c>
    </row>
    <row r="44" spans="1:3" ht="12.75" customHeight="1" x14ac:dyDescent="0.15">
      <c r="A44" s="18" t="s">
        <v>146</v>
      </c>
      <c r="B44" s="18" t="s">
        <v>147</v>
      </c>
      <c r="C44" s="20" t="s">
        <v>147</v>
      </c>
    </row>
    <row r="45" spans="1:3" ht="12.75" customHeight="1" x14ac:dyDescent="0.15">
      <c r="A45" s="18" t="s">
        <v>148</v>
      </c>
      <c r="B45" s="18" t="s">
        <v>149</v>
      </c>
      <c r="C45" s="20" t="s">
        <v>149</v>
      </c>
    </row>
    <row r="46" spans="1:3" ht="12.75" customHeight="1" x14ac:dyDescent="0.15">
      <c r="A46" s="18" t="s">
        <v>150</v>
      </c>
      <c r="B46" s="18" t="s">
        <v>151</v>
      </c>
      <c r="C46" s="20" t="s">
        <v>151</v>
      </c>
    </row>
    <row r="47" spans="1:3" ht="12.75" customHeight="1" x14ac:dyDescent="0.15">
      <c r="A47" s="18" t="s">
        <v>152</v>
      </c>
      <c r="B47" s="18" t="s">
        <v>153</v>
      </c>
      <c r="C47" s="20" t="s">
        <v>153</v>
      </c>
    </row>
    <row r="48" spans="1:3" ht="12.75" customHeight="1" x14ac:dyDescent="0.15">
      <c r="A48" s="18" t="s">
        <v>162</v>
      </c>
      <c r="B48" s="18" t="s">
        <v>159</v>
      </c>
      <c r="C48" s="20" t="s">
        <v>163</v>
      </c>
    </row>
    <row r="49" spans="1:3" ht="12.75" customHeight="1" x14ac:dyDescent="0.15">
      <c r="A49" s="64" t="s">
        <v>237</v>
      </c>
      <c r="B49" s="64" t="s">
        <v>238</v>
      </c>
      <c r="C49" s="65" t="s">
        <v>239</v>
      </c>
    </row>
    <row r="50" spans="1:3" ht="12.75" customHeight="1" x14ac:dyDescent="0.15">
      <c r="A50" s="64" t="s">
        <v>240</v>
      </c>
      <c r="B50" s="64" t="s">
        <v>241</v>
      </c>
      <c r="C50" s="65" t="s">
        <v>242</v>
      </c>
    </row>
    <row r="51" spans="1:3" ht="12.75" customHeight="1" x14ac:dyDescent="0.15">
      <c r="A51" s="64" t="s">
        <v>243</v>
      </c>
      <c r="B51" s="64" t="s">
        <v>244</v>
      </c>
      <c r="C51" s="65" t="s">
        <v>245</v>
      </c>
    </row>
    <row r="52" spans="1:3" ht="12.75" customHeight="1" x14ac:dyDescent="0.15">
      <c r="A52" s="64" t="s">
        <v>246</v>
      </c>
      <c r="B52" s="64" t="s">
        <v>247</v>
      </c>
      <c r="C52" s="65">
        <v>52783850</v>
      </c>
    </row>
    <row r="53" spans="1:3" ht="12.75" customHeight="1" x14ac:dyDescent="0.15">
      <c r="A53" s="64" t="s">
        <v>248</v>
      </c>
      <c r="B53" s="64" t="s">
        <v>249</v>
      </c>
      <c r="C53" s="21" t="s">
        <v>250</v>
      </c>
    </row>
    <row r="54" spans="1:3" ht="12.75" customHeight="1" x14ac:dyDescent="0.15">
      <c r="A54" s="18" t="s">
        <v>89</v>
      </c>
      <c r="B54" s="19" t="s">
        <v>90</v>
      </c>
      <c r="C54" s="67">
        <v>40026</v>
      </c>
    </row>
    <row r="55" spans="1:3" ht="12.75" customHeight="1" x14ac:dyDescent="0.15">
      <c r="A55" s="27" t="s">
        <v>91</v>
      </c>
      <c r="B55" s="28" t="s">
        <v>92</v>
      </c>
      <c r="C55" s="68">
        <v>40178</v>
      </c>
    </row>
    <row r="56" spans="1:3" ht="12.75" customHeight="1" x14ac:dyDescent="0.15">
      <c r="A56" s="18" t="s">
        <v>164</v>
      </c>
      <c r="B56" s="19" t="s">
        <v>165</v>
      </c>
      <c r="C56" s="30">
        <v>100000</v>
      </c>
    </row>
    <row r="57" spans="1:3" ht="12.75" customHeight="1" x14ac:dyDescent="0.15">
      <c r="A57" s="18" t="s">
        <v>166</v>
      </c>
      <c r="B57" s="19" t="s">
        <v>167</v>
      </c>
      <c r="C57" s="30">
        <v>7722</v>
      </c>
    </row>
    <row r="58" spans="1:3" ht="12.75" customHeight="1" x14ac:dyDescent="0.15">
      <c r="A58" s="18" t="s">
        <v>168</v>
      </c>
      <c r="B58" s="19" t="s">
        <v>169</v>
      </c>
      <c r="C58" s="47">
        <v>0.15</v>
      </c>
    </row>
    <row r="59" spans="1:3" ht="12.75" customHeight="1" x14ac:dyDescent="0.15">
      <c r="A59" s="13" t="s">
        <v>23</v>
      </c>
      <c r="B59" s="23"/>
      <c r="C59" s="15"/>
    </row>
    <row r="60" spans="1:3" ht="12.75" customHeight="1" x14ac:dyDescent="0.15">
      <c r="A60" s="19" t="s">
        <v>170</v>
      </c>
      <c r="B60" s="19" t="s">
        <v>171</v>
      </c>
      <c r="C60" s="20">
        <v>153</v>
      </c>
    </row>
    <row r="61" spans="1:3" ht="12.75" customHeight="1" x14ac:dyDescent="0.15">
      <c r="A61" s="19" t="s">
        <v>172</v>
      </c>
      <c r="B61" s="19" t="s">
        <v>173</v>
      </c>
      <c r="C61" s="20">
        <v>133</v>
      </c>
    </row>
    <row r="62" spans="1:3" ht="12.75" customHeight="1" x14ac:dyDescent="0.15">
      <c r="A62" s="18" t="s">
        <v>154</v>
      </c>
      <c r="B62" s="18" t="s">
        <v>93</v>
      </c>
      <c r="C62" s="20">
        <v>2</v>
      </c>
    </row>
    <row r="63" spans="1:3" ht="12.75" customHeight="1" x14ac:dyDescent="0.15">
      <c r="A63" s="18" t="s">
        <v>155</v>
      </c>
      <c r="B63" s="18" t="s">
        <v>94</v>
      </c>
      <c r="C63" s="20" t="s">
        <v>95</v>
      </c>
    </row>
    <row r="64" spans="1:3" ht="12.75" customHeight="1" x14ac:dyDescent="0.15">
      <c r="A64" s="18" t="s">
        <v>156</v>
      </c>
      <c r="B64" s="18" t="s">
        <v>96</v>
      </c>
      <c r="C64" s="20" t="s">
        <v>97</v>
      </c>
    </row>
    <row r="65" spans="1:3" ht="12.75" customHeight="1" x14ac:dyDescent="0.15">
      <c r="A65" s="18" t="s">
        <v>157</v>
      </c>
      <c r="B65" s="18" t="s">
        <v>98</v>
      </c>
      <c r="C65" s="20" t="s">
        <v>99</v>
      </c>
    </row>
    <row r="66" spans="1:3" ht="12.75" customHeight="1" x14ac:dyDescent="0.15">
      <c r="A66" s="18" t="s">
        <v>158</v>
      </c>
      <c r="B66" s="18" t="s">
        <v>100</v>
      </c>
      <c r="C66" s="20" t="s">
        <v>101</v>
      </c>
    </row>
    <row r="67" spans="1:3" ht="12.75" customHeight="1" x14ac:dyDescent="0.15">
      <c r="A67" s="44" t="s">
        <v>118</v>
      </c>
      <c r="B67" s="45"/>
      <c r="C67" s="46"/>
    </row>
    <row r="68" spans="1:3" ht="12.75" customHeight="1" x14ac:dyDescent="0.15">
      <c r="A68" s="18" t="s">
        <v>119</v>
      </c>
      <c r="B68" s="19" t="s">
        <v>120</v>
      </c>
      <c r="C68" s="20" t="s">
        <v>121</v>
      </c>
    </row>
    <row r="69" spans="1:3" ht="12.75" customHeight="1" x14ac:dyDescent="0.15">
      <c r="A69" s="18" t="s">
        <v>122</v>
      </c>
      <c r="B69" s="19" t="s">
        <v>123</v>
      </c>
      <c r="C69" s="67">
        <v>39995</v>
      </c>
    </row>
    <row r="70" spans="1:3" ht="12.75" customHeight="1" x14ac:dyDescent="0.15">
      <c r="A70" s="41" t="s">
        <v>124</v>
      </c>
      <c r="B70" s="19" t="s">
        <v>125</v>
      </c>
      <c r="C70" s="26" t="s">
        <v>126</v>
      </c>
    </row>
  </sheetData>
  <hyperlinks>
    <hyperlink ref="C13" r:id="rId1" xr:uid="{00000000-0004-0000-0000-000000000000}"/>
  </hyperlinks>
  <printOptions horizontalCentered="1"/>
  <pageMargins left="0.47" right="0.75" top="0.85" bottom="1.7322834645669292" header="0" footer="0"/>
  <pageSetup orientation="portrait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O26"/>
  <sheetViews>
    <sheetView showGridLines="0" showZeros="0" tabSelected="1" zoomScaleNormal="100" workbookViewId="0">
      <selection activeCell="B14" sqref="B14"/>
    </sheetView>
  </sheetViews>
  <sheetFormatPr baseColWidth="10" defaultColWidth="9.3984375" defaultRowHeight="9" x14ac:dyDescent="0.15"/>
  <cols>
    <col min="1" max="1" width="16" customWidth="1"/>
    <col min="2" max="2" width="41" customWidth="1"/>
    <col min="3" max="3" width="10" customWidth="1"/>
    <col min="4" max="4" width="8.3984375" bestFit="1" customWidth="1"/>
    <col min="5" max="6" width="11" customWidth="1"/>
    <col min="7" max="7" width="9.59765625" hidden="1" customWidth="1"/>
    <col min="8" max="8" width="16" customWidth="1"/>
    <col min="9" max="11" width="18" customWidth="1"/>
    <col min="12" max="12" width="11.19921875" customWidth="1"/>
  </cols>
  <sheetData>
    <row r="1" spans="1:15" ht="12" thickBot="1" x14ac:dyDescent="0.25">
      <c r="A1" s="1" t="s">
        <v>28</v>
      </c>
      <c r="B1" s="1"/>
      <c r="C1" s="1"/>
      <c r="D1" s="1"/>
      <c r="E1" s="1"/>
      <c r="F1" s="1"/>
      <c r="G1" s="1"/>
      <c r="H1" s="1"/>
    </row>
    <row r="2" spans="1:15" ht="13.5" customHeight="1" thickTop="1" x14ac:dyDescent="0.25">
      <c r="A2" s="160" t="str">
        <f>razonsocial</f>
        <v>Neodata, S.A. de C.V.</v>
      </c>
      <c r="B2" s="161"/>
      <c r="C2" s="161"/>
      <c r="D2" s="161"/>
      <c r="E2" s="161"/>
      <c r="F2" s="161"/>
      <c r="G2" s="75"/>
      <c r="H2" s="75"/>
      <c r="I2" s="75"/>
      <c r="J2" s="73"/>
      <c r="K2" s="74"/>
    </row>
    <row r="3" spans="1:15" ht="11.25" x14ac:dyDescent="0.2">
      <c r="A3" s="70" t="s">
        <v>112</v>
      </c>
      <c r="B3" s="159" t="str">
        <f>nombrecliente</f>
        <v>Sistema de Comunicaciones y Transportes, Sistema de Transporte Colectivo Metro, Administración General de Recursos, Línea 12 (Línea Dorada)</v>
      </c>
      <c r="C3" s="159"/>
      <c r="D3" s="159"/>
      <c r="E3" s="159"/>
      <c r="F3" s="159"/>
      <c r="G3" s="51"/>
      <c r="H3" s="2"/>
      <c r="I3" s="2"/>
      <c r="J3" s="3"/>
      <c r="K3" s="4"/>
    </row>
    <row r="4" spans="1:15" ht="11.25" x14ac:dyDescent="0.2">
      <c r="A4" s="71"/>
      <c r="B4" s="159"/>
      <c r="C4" s="159"/>
      <c r="D4" s="159"/>
      <c r="E4" s="159"/>
      <c r="F4" s="159"/>
      <c r="G4" s="51"/>
      <c r="H4" s="2"/>
      <c r="I4" s="2"/>
      <c r="J4" s="3"/>
      <c r="K4" s="4"/>
    </row>
    <row r="5" spans="1:15" ht="11.25" x14ac:dyDescent="0.2">
      <c r="A5" s="70" t="s">
        <v>254</v>
      </c>
      <c r="B5" s="39" t="str">
        <f>numerodeconcurso</f>
        <v>2009/0257-0001</v>
      </c>
      <c r="C5" s="2"/>
      <c r="F5" s="2"/>
      <c r="G5" s="2"/>
      <c r="H5" s="40" t="s">
        <v>29</v>
      </c>
      <c r="I5" s="66">
        <f>fechadeconcurso</f>
        <v>40017</v>
      </c>
      <c r="J5" s="3"/>
      <c r="K5" s="4"/>
    </row>
    <row r="6" spans="1:15" ht="11.25" x14ac:dyDescent="0.2">
      <c r="A6" s="70" t="s">
        <v>113</v>
      </c>
      <c r="B6" s="16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63"/>
      <c r="D6" s="163"/>
      <c r="E6" s="163"/>
      <c r="F6" s="163"/>
      <c r="G6" s="163"/>
      <c r="H6" s="163"/>
      <c r="I6" s="163"/>
      <c r="J6" s="40" t="s">
        <v>127</v>
      </c>
      <c r="K6" s="84" t="str">
        <f>plazocalculado&amp;" días"</f>
        <v>153 días</v>
      </c>
    </row>
    <row r="7" spans="1:15" ht="11.25" x14ac:dyDescent="0.2">
      <c r="A7" s="71"/>
      <c r="B7" s="163"/>
      <c r="C7" s="163"/>
      <c r="D7" s="163"/>
      <c r="E7" s="163"/>
      <c r="F7" s="163"/>
      <c r="G7" s="163"/>
      <c r="H7" s="163"/>
      <c r="I7" s="163"/>
      <c r="J7" s="40" t="s">
        <v>115</v>
      </c>
      <c r="K7" s="66">
        <f>fechainicio</f>
        <v>40026</v>
      </c>
      <c r="L7" s="82"/>
    </row>
    <row r="8" spans="1:15" ht="11.25" x14ac:dyDescent="0.2">
      <c r="A8" s="71"/>
      <c r="B8" s="163"/>
      <c r="C8" s="163"/>
      <c r="D8" s="163"/>
      <c r="E8" s="163"/>
      <c r="F8" s="163"/>
      <c r="G8" s="163"/>
      <c r="H8" s="163"/>
      <c r="I8" s="163"/>
      <c r="J8" s="40"/>
      <c r="K8" s="66"/>
      <c r="L8" s="82"/>
    </row>
    <row r="9" spans="1:15" ht="11.25" x14ac:dyDescent="0.2">
      <c r="A9" s="71"/>
      <c r="B9" s="163"/>
      <c r="C9" s="163"/>
      <c r="D9" s="163"/>
      <c r="E9" s="163"/>
      <c r="F9" s="163"/>
      <c r="G9" s="163"/>
      <c r="H9" s="163"/>
      <c r="I9" s="163"/>
      <c r="J9" s="40" t="s">
        <v>116</v>
      </c>
      <c r="K9" s="66">
        <f>fechaterminacion</f>
        <v>40178</v>
      </c>
      <c r="L9" s="82"/>
    </row>
    <row r="10" spans="1:15" ht="12" thickBot="1" x14ac:dyDescent="0.25">
      <c r="A10" s="70" t="s">
        <v>114</v>
      </c>
      <c r="B10" s="2" t="str">
        <f>direcciondelaobra&amp;", "&amp;coloniadelaobra&amp;", "&amp;ciudaddelaobra&amp;", "&amp;estadodelaobra</f>
        <v>Tramo de Barranca del Muerto a Tlahuac., Colonia de la obra., México, Distrito Federal</v>
      </c>
      <c r="C10" s="3"/>
      <c r="I10" s="2"/>
      <c r="J10" s="3"/>
      <c r="K10" s="4"/>
    </row>
    <row r="11" spans="1:15" ht="12.75" thickTop="1" thickBot="1" x14ac:dyDescent="0.25">
      <c r="A11" s="162" t="s">
        <v>257</v>
      </c>
      <c r="B11" s="162"/>
      <c r="C11" s="162"/>
      <c r="D11" s="162"/>
      <c r="E11" s="162"/>
      <c r="F11" s="162"/>
      <c r="G11" s="162"/>
      <c r="H11" s="162"/>
      <c r="I11" s="162"/>
      <c r="J11" s="162"/>
      <c r="K11" s="162"/>
    </row>
    <row r="12" spans="1:15" ht="28.5" thickTop="1" thickBot="1" x14ac:dyDescent="0.2">
      <c r="A12" s="124" t="s">
        <v>30</v>
      </c>
      <c r="B12" s="125" t="s">
        <v>36</v>
      </c>
      <c r="C12" s="125" t="s">
        <v>32</v>
      </c>
      <c r="D12" s="125" t="s">
        <v>37</v>
      </c>
      <c r="E12" s="126" t="s">
        <v>38</v>
      </c>
      <c r="F12" s="126" t="s">
        <v>39</v>
      </c>
      <c r="G12" s="126"/>
      <c r="H12" s="126" t="s">
        <v>40</v>
      </c>
      <c r="I12" s="126" t="s">
        <v>41</v>
      </c>
      <c r="J12" s="126" t="s">
        <v>42</v>
      </c>
      <c r="K12" s="127" t="s">
        <v>24</v>
      </c>
    </row>
    <row r="13" spans="1:15" ht="12" thickTop="1" x14ac:dyDescent="0.2">
      <c r="A13" s="104" t="s">
        <v>34</v>
      </c>
      <c r="B13" s="105"/>
      <c r="C13" s="105"/>
      <c r="D13" s="105"/>
      <c r="E13" s="105"/>
      <c r="F13" s="105"/>
      <c r="G13" s="105"/>
      <c r="H13" s="105"/>
      <c r="I13" s="105"/>
      <c r="J13" s="105"/>
      <c r="K13" s="104"/>
      <c r="L13" s="1"/>
      <c r="M13" s="1"/>
      <c r="N13" s="1"/>
    </row>
    <row r="14" spans="1:15" ht="11.25" x14ac:dyDescent="0.15">
      <c r="A14" s="106" t="s">
        <v>103</v>
      </c>
      <c r="B14" s="107" t="s">
        <v>106</v>
      </c>
      <c r="C14" s="108" t="s">
        <v>25</v>
      </c>
      <c r="D14" s="128">
        <f>IF(C14&lt;&gt;"",8,"")</f>
        <v>8</v>
      </c>
      <c r="E14" s="128">
        <f>IF(C14&lt;&gt;"",1,"")</f>
        <v>1</v>
      </c>
      <c r="F14" s="113" t="e">
        <f>IF(C14&lt;&gt;"",H14/(D14*E14),"")</f>
        <v>#VALUE!</v>
      </c>
      <c r="G14" s="129" t="s">
        <v>27</v>
      </c>
      <c r="H14" s="109" t="e">
        <f>ROUND(G14,decimalesredondeo)</f>
        <v>#VALUE!</v>
      </c>
      <c r="I14" s="114" t="s">
        <v>43</v>
      </c>
      <c r="J14" s="114" t="s">
        <v>26</v>
      </c>
      <c r="K14" s="110" t="s">
        <v>174</v>
      </c>
      <c r="O14" s="8"/>
    </row>
    <row r="15" spans="1:15" ht="11.25" x14ac:dyDescent="0.15">
      <c r="A15" s="121"/>
      <c r="B15" s="112"/>
      <c r="C15" s="108"/>
      <c r="D15" s="113"/>
      <c r="E15" s="113"/>
      <c r="F15" s="113"/>
      <c r="G15" s="113"/>
      <c r="H15" s="130"/>
      <c r="I15" s="130"/>
      <c r="J15" s="130"/>
      <c r="K15" s="109" t="s">
        <v>176</v>
      </c>
      <c r="O15" s="8"/>
    </row>
    <row r="16" spans="1:15" ht="11.25" x14ac:dyDescent="0.15">
      <c r="A16" s="121"/>
      <c r="B16" s="112"/>
      <c r="C16" s="108"/>
      <c r="D16" s="113"/>
      <c r="E16" s="113"/>
      <c r="F16" s="113"/>
      <c r="G16" s="113"/>
      <c r="H16" s="130"/>
      <c r="I16" s="130"/>
      <c r="J16" s="130"/>
      <c r="K16" s="114" t="s">
        <v>178</v>
      </c>
      <c r="O16" s="8"/>
    </row>
    <row r="17" spans="1:15" ht="11.25" x14ac:dyDescent="0.15">
      <c r="A17" s="121"/>
      <c r="B17" s="112"/>
      <c r="C17" s="108"/>
      <c r="D17" s="113"/>
      <c r="E17" s="113"/>
      <c r="F17" s="113"/>
      <c r="G17" s="113"/>
      <c r="H17" s="130"/>
      <c r="I17" s="130"/>
      <c r="J17" s="130"/>
      <c r="K17" s="115"/>
      <c r="O17" s="8"/>
    </row>
    <row r="18" spans="1:15" s="1" customFormat="1" ht="11.25" x14ac:dyDescent="0.2">
      <c r="A18" s="104" t="s">
        <v>109</v>
      </c>
      <c r="B18" s="104"/>
      <c r="C18" s="104"/>
      <c r="D18" s="104"/>
      <c r="E18" s="116"/>
      <c r="F18" s="116"/>
      <c r="G18" s="116"/>
      <c r="H18" s="116"/>
      <c r="I18" s="116"/>
      <c r="J18" s="116"/>
      <c r="K18" s="116"/>
    </row>
    <row r="19" spans="1:15" s="1" customFormat="1" ht="11.25" x14ac:dyDescent="0.2">
      <c r="A19" s="153"/>
      <c r="B19" s="154"/>
      <c r="C19" s="154"/>
      <c r="D19" s="154"/>
      <c r="E19" s="154"/>
      <c r="F19" s="154"/>
      <c r="G19" s="154"/>
      <c r="H19" s="154"/>
      <c r="I19" s="154"/>
      <c r="J19" s="155"/>
      <c r="K19" s="149"/>
    </row>
    <row r="20" spans="1:15" s="1" customFormat="1" ht="11.25" x14ac:dyDescent="0.2">
      <c r="A20" s="156"/>
      <c r="B20" s="116"/>
      <c r="C20" s="116"/>
      <c r="D20" s="116"/>
      <c r="E20" s="116"/>
      <c r="F20" s="116"/>
      <c r="G20" s="116"/>
      <c r="H20" s="116"/>
      <c r="I20" s="116"/>
      <c r="J20" s="97" t="s">
        <v>110</v>
      </c>
      <c r="K20" s="150" t="s">
        <v>185</v>
      </c>
    </row>
    <row r="21" spans="1:15" s="1" customFormat="1" ht="11.25" x14ac:dyDescent="0.2">
      <c r="A21" s="156"/>
      <c r="B21" s="96"/>
      <c r="C21" s="96"/>
      <c r="D21" s="96"/>
      <c r="E21" s="96"/>
      <c r="F21" s="96"/>
      <c r="G21" s="96"/>
      <c r="H21" s="96"/>
      <c r="I21" s="96"/>
      <c r="J21" s="97" t="s">
        <v>111</v>
      </c>
      <c r="K21" s="150" t="s">
        <v>187</v>
      </c>
    </row>
    <row r="22" spans="1:15" x14ac:dyDescent="0.15">
      <c r="A22" s="156"/>
      <c r="B22" s="96"/>
      <c r="C22" s="96"/>
      <c r="D22" s="96"/>
      <c r="E22" s="96"/>
      <c r="F22" s="96"/>
      <c r="G22" s="96"/>
      <c r="H22" s="96"/>
      <c r="I22" s="96"/>
      <c r="J22" s="97" t="s">
        <v>195</v>
      </c>
      <c r="K22" s="151" t="s">
        <v>181</v>
      </c>
    </row>
    <row r="23" spans="1:15" x14ac:dyDescent="0.15">
      <c r="A23" s="156"/>
      <c r="B23" s="96"/>
      <c r="C23" s="96"/>
      <c r="D23" s="96"/>
      <c r="E23" s="96"/>
      <c r="F23" s="96"/>
      <c r="G23" s="96"/>
      <c r="H23" s="96"/>
      <c r="I23" s="96"/>
      <c r="J23" s="97" t="s">
        <v>196</v>
      </c>
      <c r="K23" s="151" t="s">
        <v>183</v>
      </c>
    </row>
    <row r="24" spans="1:15" x14ac:dyDescent="0.15">
      <c r="A24" s="157" t="str">
        <f>cargo&amp;": "&amp;responsable</f>
        <v>DIRECTOR GENERAL: JORGE L. DÁVALOS MICELI</v>
      </c>
      <c r="B24" s="146"/>
      <c r="C24" s="147"/>
      <c r="D24" s="147"/>
      <c r="E24" s="147"/>
      <c r="F24" s="147"/>
      <c r="G24" s="147"/>
      <c r="H24" s="147"/>
      <c r="I24" s="147"/>
      <c r="J24" s="148"/>
      <c r="K24" s="152"/>
    </row>
    <row r="25" spans="1:15" x14ac:dyDescent="0.15">
      <c r="C25" s="116"/>
      <c r="D25" s="116"/>
      <c r="E25" s="116"/>
      <c r="F25" s="116"/>
      <c r="G25" s="116"/>
      <c r="H25" s="116"/>
      <c r="I25" s="116"/>
      <c r="J25" s="97"/>
      <c r="K25" s="158"/>
      <c r="L25" s="3"/>
    </row>
    <row r="26" spans="1:15" ht="11.25" x14ac:dyDescent="0.2">
      <c r="A26" s="104"/>
      <c r="B26" s="104"/>
      <c r="C26" s="116"/>
      <c r="D26" s="116"/>
      <c r="E26" s="116"/>
      <c r="F26" s="116"/>
      <c r="G26" s="116"/>
      <c r="H26" s="116"/>
      <c r="I26" s="116"/>
      <c r="J26" s="116"/>
      <c r="K26" s="116" t="s">
        <v>35</v>
      </c>
      <c r="L26" s="1"/>
    </row>
  </sheetData>
  <mergeCells count="4">
    <mergeCell ref="B3:F4"/>
    <mergeCell ref="A2:F2"/>
    <mergeCell ref="A11:K11"/>
    <mergeCell ref="B6:I9"/>
  </mergeCells>
  <pageMargins left="0.57999999999999996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25"/>
  <sheetViews>
    <sheetView showGridLines="0" showZeros="0" zoomScaleNormal="100" workbookViewId="0">
      <selection activeCell="B6" sqref="B6:F9"/>
    </sheetView>
  </sheetViews>
  <sheetFormatPr baseColWidth="10" defaultColWidth="9.3984375" defaultRowHeight="9" x14ac:dyDescent="0.15"/>
  <cols>
    <col min="1" max="1" width="16" customWidth="1"/>
    <col min="2" max="2" width="41" customWidth="1"/>
    <col min="3" max="3" width="8.59765625" bestFit="1" customWidth="1"/>
    <col min="4" max="5" width="18" customWidth="1"/>
    <col min="6" max="6" width="12.19921875" bestFit="1" customWidth="1"/>
    <col min="7" max="7" width="13.3984375" bestFit="1" customWidth="1"/>
    <col min="8" max="8" width="13.796875" bestFit="1" customWidth="1"/>
    <col min="9" max="9" width="7" customWidth="1"/>
  </cols>
  <sheetData>
    <row r="1" spans="1:9" ht="12" thickBot="1" x14ac:dyDescent="0.25">
      <c r="A1" s="1" t="s">
        <v>28</v>
      </c>
      <c r="B1" s="1"/>
      <c r="C1" s="1"/>
      <c r="D1" s="1"/>
      <c r="E1" s="1"/>
      <c r="F1" s="1"/>
    </row>
    <row r="2" spans="1:9" ht="12.75" customHeight="1" thickTop="1" x14ac:dyDescent="0.25">
      <c r="A2" s="160" t="str">
        <f>razonsocial</f>
        <v>Neodata, S.A. de C.V.</v>
      </c>
      <c r="B2" s="161"/>
      <c r="C2" s="161"/>
      <c r="D2" s="161"/>
      <c r="E2" s="161"/>
      <c r="F2" s="161"/>
      <c r="G2" s="73"/>
      <c r="H2" s="73"/>
      <c r="I2" s="85"/>
    </row>
    <row r="3" spans="1:9" ht="11.25" x14ac:dyDescent="0.2">
      <c r="A3" s="70" t="s">
        <v>112</v>
      </c>
      <c r="B3" s="159" t="str">
        <f>nombrecliente</f>
        <v>Sistema de Comunicaciones y Transportes, Sistema de Transporte Colectivo Metro, Administración General de Recursos, Línea 12 (Línea Dorada)</v>
      </c>
      <c r="C3" s="159"/>
      <c r="D3" s="159"/>
      <c r="E3" s="159"/>
      <c r="F3" s="159"/>
      <c r="G3" s="2"/>
      <c r="H3" s="3"/>
      <c r="I3" s="82"/>
    </row>
    <row r="4" spans="1:9" ht="11.25" x14ac:dyDescent="0.2">
      <c r="A4" s="71"/>
      <c r="B4" s="159"/>
      <c r="C4" s="159"/>
      <c r="D4" s="159"/>
      <c r="E4" s="159"/>
      <c r="F4" s="159"/>
      <c r="G4" s="2"/>
      <c r="H4" s="3"/>
      <c r="I4" s="82"/>
    </row>
    <row r="5" spans="1:9" ht="11.25" x14ac:dyDescent="0.2">
      <c r="A5" s="70" t="s">
        <v>254</v>
      </c>
      <c r="B5" s="39" t="str">
        <f>numerodeconcurso</f>
        <v>2009/0257-0001</v>
      </c>
      <c r="C5" s="2"/>
      <c r="E5" s="40" t="s">
        <v>29</v>
      </c>
      <c r="F5" s="66">
        <f>fechadeconcurso</f>
        <v>40017</v>
      </c>
      <c r="I5" s="82"/>
    </row>
    <row r="6" spans="1:9" ht="11.25" x14ac:dyDescent="0.2">
      <c r="A6" s="70" t="s">
        <v>113</v>
      </c>
      <c r="B6" s="16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63"/>
      <c r="D6" s="163"/>
      <c r="E6" s="163"/>
      <c r="F6" s="163"/>
      <c r="G6" s="40" t="s">
        <v>127</v>
      </c>
      <c r="H6" s="2" t="str">
        <f>plazocalculado&amp;" días"</f>
        <v>153 días</v>
      </c>
      <c r="I6" s="82"/>
    </row>
    <row r="7" spans="1:9" ht="11.25" x14ac:dyDescent="0.2">
      <c r="A7" s="71"/>
      <c r="B7" s="163"/>
      <c r="C7" s="163"/>
      <c r="D7" s="163"/>
      <c r="E7" s="163"/>
      <c r="F7" s="163"/>
      <c r="G7" s="40" t="s">
        <v>117</v>
      </c>
      <c r="H7" s="83">
        <f>fechainicio</f>
        <v>40026</v>
      </c>
      <c r="I7" s="82"/>
    </row>
    <row r="8" spans="1:9" ht="11.25" x14ac:dyDescent="0.2">
      <c r="A8" s="71"/>
      <c r="B8" s="163"/>
      <c r="C8" s="163"/>
      <c r="D8" s="163"/>
      <c r="E8" s="163"/>
      <c r="F8" s="163"/>
      <c r="G8" s="40"/>
      <c r="H8" s="83"/>
      <c r="I8" s="82"/>
    </row>
    <row r="9" spans="1:9" ht="11.25" x14ac:dyDescent="0.2">
      <c r="A9" s="71"/>
      <c r="B9" s="163"/>
      <c r="C9" s="163"/>
      <c r="D9" s="163"/>
      <c r="E9" s="163"/>
      <c r="F9" s="163"/>
      <c r="G9" s="40" t="s">
        <v>116</v>
      </c>
      <c r="H9" s="66">
        <f>fechaterminacion</f>
        <v>40178</v>
      </c>
      <c r="I9" s="82"/>
    </row>
    <row r="10" spans="1:9" ht="12" thickBot="1" x14ac:dyDescent="0.25">
      <c r="A10" s="70" t="s">
        <v>114</v>
      </c>
      <c r="B10" s="5" t="str">
        <f>direcciondelaobra&amp;", "&amp;coloniadelaobra&amp;", "&amp;ciudaddelaobra&amp;", "&amp;estadodelaobra</f>
        <v>Tramo de Barranca del Muerto a Tlahuac., Colonia de la obra., México, Distrito Federal</v>
      </c>
      <c r="C10" s="3"/>
      <c r="G10" s="2"/>
      <c r="H10" s="7"/>
      <c r="I10" s="3"/>
    </row>
    <row r="11" spans="1:9" ht="12.75" thickTop="1" thickBot="1" x14ac:dyDescent="0.25">
      <c r="A11" s="123" t="s">
        <v>258</v>
      </c>
      <c r="B11" s="123"/>
      <c r="C11" s="123"/>
      <c r="D11" s="123"/>
      <c r="E11" s="123"/>
      <c r="F11" s="81"/>
      <c r="G11" s="81"/>
      <c r="H11" s="81"/>
    </row>
    <row r="12" spans="1:9" s="54" customFormat="1" ht="10.5" thickTop="1" thickBot="1" x14ac:dyDescent="0.2">
      <c r="A12" s="91" t="s">
        <v>30</v>
      </c>
      <c r="B12" s="92" t="s">
        <v>31</v>
      </c>
      <c r="C12" s="92" t="s">
        <v>32</v>
      </c>
      <c r="D12" s="92" t="s">
        <v>33</v>
      </c>
      <c r="E12" s="93" t="s">
        <v>24</v>
      </c>
      <c r="F12" s="103"/>
      <c r="G12" s="103"/>
      <c r="H12" s="103"/>
    </row>
    <row r="13" spans="1:9" ht="9.75" thickTop="1" x14ac:dyDescent="0.15">
      <c r="A13" s="104" t="s">
        <v>34</v>
      </c>
      <c r="B13" s="105"/>
      <c r="C13" s="105"/>
      <c r="D13" s="105"/>
      <c r="E13" s="104"/>
      <c r="F13" s="104"/>
      <c r="G13" s="104"/>
      <c r="H13" s="104"/>
    </row>
    <row r="14" spans="1:9" x14ac:dyDescent="0.15">
      <c r="A14" s="106" t="s">
        <v>103</v>
      </c>
      <c r="B14" s="107" t="s">
        <v>106</v>
      </c>
      <c r="C14" s="108" t="s">
        <v>25</v>
      </c>
      <c r="D14" s="109" t="s">
        <v>27</v>
      </c>
      <c r="E14" s="110" t="s">
        <v>174</v>
      </c>
      <c r="F14" s="104"/>
      <c r="G14" s="104"/>
      <c r="H14" s="111"/>
    </row>
    <row r="15" spans="1:9" x14ac:dyDescent="0.15">
      <c r="A15" s="121"/>
      <c r="B15" s="112"/>
      <c r="C15" s="108"/>
      <c r="D15" s="113"/>
      <c r="E15" s="109" t="s">
        <v>176</v>
      </c>
      <c r="F15" s="104"/>
      <c r="G15" s="104"/>
      <c r="H15" s="111"/>
    </row>
    <row r="16" spans="1:9" x14ac:dyDescent="0.15">
      <c r="A16" s="121"/>
      <c r="B16" s="112"/>
      <c r="C16" s="108"/>
      <c r="D16" s="113"/>
      <c r="E16" s="114" t="s">
        <v>178</v>
      </c>
      <c r="F16" s="104"/>
      <c r="G16" s="104"/>
      <c r="H16" s="111"/>
    </row>
    <row r="17" spans="1:8" x14ac:dyDescent="0.15">
      <c r="A17" s="121"/>
      <c r="B17" s="112"/>
      <c r="C17" s="108"/>
      <c r="D17" s="113"/>
      <c r="E17" s="115"/>
      <c r="F17" s="104"/>
      <c r="G17" s="104"/>
      <c r="H17" s="111"/>
    </row>
    <row r="18" spans="1:8" s="1" customFormat="1" ht="11.25" x14ac:dyDescent="0.2">
      <c r="A18" s="104" t="s">
        <v>109</v>
      </c>
      <c r="B18" s="104"/>
      <c r="C18" s="104"/>
      <c r="D18" s="104"/>
      <c r="E18" s="104"/>
      <c r="F18" s="116"/>
      <c r="G18" s="104"/>
      <c r="H18" s="104"/>
    </row>
    <row r="19" spans="1:8" s="1" customFormat="1" ht="11.25" x14ac:dyDescent="0.2">
      <c r="A19" s="117"/>
      <c r="B19" s="118"/>
      <c r="C19" s="118"/>
      <c r="D19" s="94"/>
      <c r="E19" s="95"/>
      <c r="F19" s="104"/>
      <c r="G19" s="104"/>
      <c r="H19" s="104"/>
    </row>
    <row r="20" spans="1:8" s="1" customFormat="1" ht="11.25" x14ac:dyDescent="0.2">
      <c r="A20" s="119"/>
      <c r="B20" s="96"/>
      <c r="C20" s="96"/>
      <c r="D20" s="97" t="s">
        <v>110</v>
      </c>
      <c r="E20" s="98" t="s">
        <v>185</v>
      </c>
      <c r="F20" s="104"/>
      <c r="G20" s="104"/>
      <c r="H20" s="104"/>
    </row>
    <row r="21" spans="1:8" s="1" customFormat="1" ht="11.25" x14ac:dyDescent="0.2">
      <c r="A21" s="119"/>
      <c r="B21" s="96"/>
      <c r="C21" s="96"/>
      <c r="D21" s="97" t="s">
        <v>111</v>
      </c>
      <c r="E21" s="98" t="s">
        <v>187</v>
      </c>
      <c r="F21" s="104"/>
      <c r="G21" s="104"/>
      <c r="H21" s="104"/>
    </row>
    <row r="22" spans="1:8" s="1" customFormat="1" ht="11.25" x14ac:dyDescent="0.2">
      <c r="A22" s="119"/>
      <c r="B22" s="96"/>
      <c r="C22" s="96"/>
      <c r="D22" s="97" t="s">
        <v>195</v>
      </c>
      <c r="E22" s="99" t="s">
        <v>181</v>
      </c>
      <c r="F22" s="104"/>
      <c r="G22" s="104"/>
      <c r="H22" s="104"/>
    </row>
    <row r="23" spans="1:8" x14ac:dyDescent="0.15">
      <c r="A23" s="119"/>
      <c r="B23" s="96"/>
      <c r="C23" s="96"/>
      <c r="D23" s="97" t="s">
        <v>196</v>
      </c>
      <c r="E23" s="99" t="s">
        <v>183</v>
      </c>
      <c r="F23" s="104"/>
      <c r="G23" s="104"/>
      <c r="H23" s="104"/>
    </row>
    <row r="24" spans="1:8" x14ac:dyDescent="0.15">
      <c r="A24" s="100" t="str">
        <f>cargo&amp;": "&amp;responsable</f>
        <v>DIRECTOR GENERAL: JORGE L. DÁVALOS MICELI</v>
      </c>
      <c r="B24" s="120"/>
      <c r="C24" s="120"/>
      <c r="D24" s="101"/>
      <c r="E24" s="102"/>
      <c r="F24" s="104"/>
      <c r="G24" s="104"/>
      <c r="H24" s="104"/>
    </row>
    <row r="25" spans="1:8" x14ac:dyDescent="0.15">
      <c r="A25" s="104"/>
      <c r="B25" s="104"/>
      <c r="C25" s="104"/>
      <c r="D25" s="104"/>
      <c r="E25" s="104"/>
      <c r="F25" s="104"/>
      <c r="G25" s="104"/>
      <c r="H25" s="122" t="s">
        <v>35</v>
      </c>
    </row>
  </sheetData>
  <mergeCells count="3">
    <mergeCell ref="B3:F4"/>
    <mergeCell ref="A2:F2"/>
    <mergeCell ref="B6:F9"/>
  </mergeCells>
  <pageMargins left="0.61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25"/>
  <sheetViews>
    <sheetView showGridLines="0" showZeros="0" zoomScaleNormal="100" workbookViewId="0">
      <selection activeCell="B6" sqref="B6:F9"/>
    </sheetView>
  </sheetViews>
  <sheetFormatPr baseColWidth="10" defaultColWidth="9.3984375" defaultRowHeight="9" x14ac:dyDescent="0.15"/>
  <cols>
    <col min="1" max="1" width="16" customWidth="1"/>
    <col min="2" max="2" width="41" customWidth="1"/>
    <col min="3" max="3" width="10" customWidth="1"/>
    <col min="4" max="5" width="18" customWidth="1"/>
    <col min="6" max="6" width="12.19921875" bestFit="1" customWidth="1"/>
    <col min="7" max="7" width="13.3984375" bestFit="1" customWidth="1"/>
    <col min="8" max="8" width="13.796875" bestFit="1" customWidth="1"/>
    <col min="9" max="9" width="7" customWidth="1"/>
  </cols>
  <sheetData>
    <row r="1" spans="1:9" ht="12" thickBot="1" x14ac:dyDescent="0.25">
      <c r="A1" s="1" t="s">
        <v>28</v>
      </c>
      <c r="B1" s="1"/>
      <c r="C1" s="1"/>
      <c r="D1" s="1"/>
      <c r="E1" s="1"/>
      <c r="F1" s="1"/>
    </row>
    <row r="2" spans="1:9" ht="12.75" customHeight="1" thickTop="1" x14ac:dyDescent="0.25">
      <c r="A2" s="160" t="str">
        <f>razonsocial</f>
        <v>Neodata, S.A. de C.V.</v>
      </c>
      <c r="B2" s="161"/>
      <c r="C2" s="161"/>
      <c r="D2" s="161"/>
      <c r="E2" s="161"/>
      <c r="F2" s="161"/>
      <c r="G2" s="73"/>
      <c r="H2" s="73"/>
      <c r="I2" s="85"/>
    </row>
    <row r="3" spans="1:9" ht="11.25" x14ac:dyDescent="0.2">
      <c r="A3" s="70" t="s">
        <v>112</v>
      </c>
      <c r="B3" s="159" t="str">
        <f>nombrecliente</f>
        <v>Sistema de Comunicaciones y Transportes, Sistema de Transporte Colectivo Metro, Administración General de Recursos, Línea 12 (Línea Dorada)</v>
      </c>
      <c r="C3" s="159"/>
      <c r="D3" s="159"/>
      <c r="E3" s="159"/>
      <c r="F3" s="159"/>
      <c r="G3" s="2"/>
      <c r="H3" s="3"/>
      <c r="I3" s="82"/>
    </row>
    <row r="4" spans="1:9" ht="11.25" x14ac:dyDescent="0.2">
      <c r="A4" s="71"/>
      <c r="B4" s="159"/>
      <c r="C4" s="159"/>
      <c r="D4" s="159"/>
      <c r="E4" s="159"/>
      <c r="F4" s="159"/>
      <c r="G4" s="2"/>
      <c r="H4" s="3"/>
      <c r="I4" s="82"/>
    </row>
    <row r="5" spans="1:9" ht="11.25" x14ac:dyDescent="0.2">
      <c r="A5" s="70" t="s">
        <v>254</v>
      </c>
      <c r="B5" s="39" t="str">
        <f>numerodeconcurso</f>
        <v>2009/0257-0001</v>
      </c>
      <c r="C5" s="2"/>
      <c r="E5" s="40" t="s">
        <v>29</v>
      </c>
      <c r="F5" s="66">
        <f>fechadeconcurso</f>
        <v>40017</v>
      </c>
      <c r="H5" s="3"/>
      <c r="I5" s="82"/>
    </row>
    <row r="6" spans="1:9" ht="11.25" x14ac:dyDescent="0.2">
      <c r="A6" s="70" t="s">
        <v>113</v>
      </c>
      <c r="B6" s="15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59"/>
      <c r="D6" s="159"/>
      <c r="E6" s="159"/>
      <c r="F6" s="159"/>
      <c r="G6" s="40" t="s">
        <v>127</v>
      </c>
      <c r="H6" s="2" t="str">
        <f>plazocalculado&amp;" días"</f>
        <v>153 días</v>
      </c>
      <c r="I6" s="82"/>
    </row>
    <row r="7" spans="1:9" ht="11.25" x14ac:dyDescent="0.2">
      <c r="A7" s="71"/>
      <c r="B7" s="159"/>
      <c r="C7" s="159"/>
      <c r="D7" s="159"/>
      <c r="E7" s="159"/>
      <c r="F7" s="159"/>
      <c r="G7" s="40" t="s">
        <v>117</v>
      </c>
      <c r="H7" s="66">
        <f>fechainicio</f>
        <v>40026</v>
      </c>
      <c r="I7" s="82"/>
    </row>
    <row r="8" spans="1:9" ht="11.25" x14ac:dyDescent="0.2">
      <c r="A8" s="71"/>
      <c r="B8" s="159"/>
      <c r="C8" s="159"/>
      <c r="D8" s="159"/>
      <c r="E8" s="159"/>
      <c r="F8" s="159"/>
      <c r="G8" s="40"/>
      <c r="H8" s="66"/>
      <c r="I8" s="82"/>
    </row>
    <row r="9" spans="1:9" ht="11.25" x14ac:dyDescent="0.2">
      <c r="A9" s="71"/>
      <c r="B9" s="159"/>
      <c r="C9" s="159"/>
      <c r="D9" s="159"/>
      <c r="E9" s="159"/>
      <c r="F9" s="159"/>
      <c r="G9" s="40" t="s">
        <v>116</v>
      </c>
      <c r="H9" s="66">
        <f>fechaterminacion</f>
        <v>40178</v>
      </c>
      <c r="I9" s="82"/>
    </row>
    <row r="10" spans="1:9" ht="12" thickBot="1" x14ac:dyDescent="0.25">
      <c r="A10" s="72" t="s">
        <v>114</v>
      </c>
      <c r="B10" s="2" t="str">
        <f>direcciondelaobra&amp;", "&amp;coloniadelaobra&amp;", "&amp;ciudaddelaobra&amp;", "&amp;estadodelaobra</f>
        <v>Tramo de Barranca del Muerto a Tlahuac., Colonia de la obra., México, Distrito Federal</v>
      </c>
      <c r="C10" s="3"/>
      <c r="D10" s="6"/>
      <c r="E10" s="6"/>
      <c r="F10" s="6"/>
      <c r="G10" s="5"/>
      <c r="H10" s="3"/>
      <c r="I10" s="82"/>
    </row>
    <row r="11" spans="1:9" s="1" customFormat="1" ht="12.75" thickTop="1" thickBot="1" x14ac:dyDescent="0.25">
      <c r="A11" s="80" t="s">
        <v>259</v>
      </c>
      <c r="B11" s="89"/>
      <c r="C11" s="89"/>
      <c r="H11" s="90"/>
    </row>
    <row r="12" spans="1:9" s="54" customFormat="1" ht="10.5" thickTop="1" thickBot="1" x14ac:dyDescent="0.2">
      <c r="A12" s="91" t="s">
        <v>30</v>
      </c>
      <c r="B12" s="92" t="s">
        <v>31</v>
      </c>
      <c r="C12" s="92" t="s">
        <v>32</v>
      </c>
      <c r="D12" s="92" t="s">
        <v>33</v>
      </c>
      <c r="E12" s="93" t="s">
        <v>24</v>
      </c>
      <c r="F12" s="103"/>
      <c r="G12" s="103"/>
      <c r="H12" s="103"/>
    </row>
    <row r="13" spans="1:9" ht="9.75" thickTop="1" x14ac:dyDescent="0.15">
      <c r="A13" s="104" t="s">
        <v>34</v>
      </c>
      <c r="B13" s="105"/>
      <c r="C13" s="105"/>
      <c r="D13" s="105"/>
      <c r="E13" s="104"/>
      <c r="F13" s="104"/>
      <c r="G13" s="104"/>
      <c r="H13" s="104"/>
    </row>
    <row r="14" spans="1:9" x14ac:dyDescent="0.15">
      <c r="A14" s="106" t="s">
        <v>103</v>
      </c>
      <c r="B14" s="107" t="s">
        <v>106</v>
      </c>
      <c r="C14" s="108" t="s">
        <v>25</v>
      </c>
      <c r="D14" s="109" t="s">
        <v>27</v>
      </c>
      <c r="E14" s="110" t="s">
        <v>174</v>
      </c>
      <c r="F14" s="104"/>
      <c r="G14" s="104"/>
      <c r="H14" s="111"/>
    </row>
    <row r="15" spans="1:9" x14ac:dyDescent="0.15">
      <c r="A15" s="108"/>
      <c r="B15" s="112"/>
      <c r="C15" s="108"/>
      <c r="D15" s="113"/>
      <c r="E15" s="109" t="s">
        <v>176</v>
      </c>
      <c r="F15" s="104"/>
      <c r="G15" s="104"/>
      <c r="H15" s="111"/>
    </row>
    <row r="16" spans="1:9" x14ac:dyDescent="0.15">
      <c r="A16" s="108"/>
      <c r="B16" s="112"/>
      <c r="C16" s="108"/>
      <c r="D16" s="113"/>
      <c r="E16" s="114" t="s">
        <v>178</v>
      </c>
      <c r="F16" s="104"/>
      <c r="G16" s="104"/>
      <c r="H16" s="111"/>
    </row>
    <row r="17" spans="1:9" x14ac:dyDescent="0.15">
      <c r="A17" s="108"/>
      <c r="B17" s="112"/>
      <c r="C17" s="108"/>
      <c r="D17" s="113"/>
      <c r="E17" s="115"/>
      <c r="F17" s="104"/>
      <c r="G17" s="104"/>
      <c r="H17" s="111"/>
    </row>
    <row r="18" spans="1:9" s="1" customFormat="1" ht="11.25" x14ac:dyDescent="0.2">
      <c r="A18" s="104" t="s">
        <v>109</v>
      </c>
      <c r="B18" s="104"/>
      <c r="C18" s="104"/>
      <c r="D18" s="104"/>
      <c r="E18" s="104"/>
      <c r="F18" s="116"/>
      <c r="G18" s="104"/>
      <c r="H18" s="104"/>
    </row>
    <row r="19" spans="1:9" s="1" customFormat="1" ht="11.25" x14ac:dyDescent="0.2">
      <c r="A19" s="117"/>
      <c r="B19" s="118"/>
      <c r="C19" s="118"/>
      <c r="D19" s="94"/>
      <c r="E19" s="95"/>
      <c r="F19" s="104"/>
      <c r="G19" s="116"/>
      <c r="H19" s="116"/>
      <c r="I19" s="2"/>
    </row>
    <row r="20" spans="1:9" s="1" customFormat="1" ht="11.25" x14ac:dyDescent="0.2">
      <c r="A20" s="119"/>
      <c r="B20" s="96"/>
      <c r="C20" s="96"/>
      <c r="D20" s="97" t="s">
        <v>110</v>
      </c>
      <c r="E20" s="98" t="s">
        <v>185</v>
      </c>
      <c r="F20" s="104"/>
      <c r="G20" s="116"/>
      <c r="H20" s="116"/>
      <c r="I20" s="2"/>
    </row>
    <row r="21" spans="1:9" s="1" customFormat="1" ht="11.25" x14ac:dyDescent="0.2">
      <c r="A21" s="119"/>
      <c r="B21" s="96"/>
      <c r="C21" s="96"/>
      <c r="D21" s="97" t="s">
        <v>111</v>
      </c>
      <c r="E21" s="98" t="s">
        <v>187</v>
      </c>
      <c r="F21" s="104"/>
      <c r="G21" s="116"/>
      <c r="H21" s="116"/>
      <c r="I21" s="2"/>
    </row>
    <row r="22" spans="1:9" ht="11.25" x14ac:dyDescent="0.2">
      <c r="A22" s="119"/>
      <c r="B22" s="96"/>
      <c r="C22" s="96"/>
      <c r="D22" s="97" t="s">
        <v>195</v>
      </c>
      <c r="E22" s="99" t="s">
        <v>181</v>
      </c>
      <c r="F22" s="104"/>
      <c r="G22" s="116"/>
      <c r="H22" s="116"/>
      <c r="I22" s="2"/>
    </row>
    <row r="23" spans="1:9" x14ac:dyDescent="0.15">
      <c r="A23" s="119"/>
      <c r="B23" s="96"/>
      <c r="C23" s="96"/>
      <c r="D23" s="97" t="s">
        <v>196</v>
      </c>
      <c r="E23" s="99" t="s">
        <v>183</v>
      </c>
      <c r="F23" s="104"/>
      <c r="G23" s="104"/>
      <c r="H23" s="104"/>
    </row>
    <row r="24" spans="1:9" x14ac:dyDescent="0.15">
      <c r="A24" s="100" t="str">
        <f>cargo&amp;": "&amp;responsable</f>
        <v>DIRECTOR GENERAL: JORGE L. DÁVALOS MICELI</v>
      </c>
      <c r="B24" s="120"/>
      <c r="C24" s="120"/>
      <c r="D24" s="101"/>
      <c r="E24" s="102"/>
      <c r="F24" s="104"/>
      <c r="G24" s="104"/>
      <c r="H24" s="104"/>
    </row>
    <row r="25" spans="1:9" x14ac:dyDescent="0.15">
      <c r="A25" s="104"/>
      <c r="B25" s="104"/>
      <c r="C25" s="104"/>
      <c r="D25" s="104"/>
      <c r="E25" s="104"/>
      <c r="F25" s="104"/>
      <c r="G25" s="104"/>
      <c r="H25" s="104" t="s">
        <v>35</v>
      </c>
    </row>
  </sheetData>
  <mergeCells count="3">
    <mergeCell ref="B3:F4"/>
    <mergeCell ref="B6:F9"/>
    <mergeCell ref="A2:F2"/>
  </mergeCells>
  <pageMargins left="0.59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B37"/>
  <sheetViews>
    <sheetView showGridLines="0" workbookViewId="0"/>
  </sheetViews>
  <sheetFormatPr baseColWidth="10" defaultColWidth="9.3984375" defaultRowHeight="9" x14ac:dyDescent="0.15"/>
  <cols>
    <col min="1" max="1" width="28.19921875" style="38" customWidth="1"/>
    <col min="2" max="2" width="62" style="38" customWidth="1"/>
    <col min="3" max="16384" width="9.3984375" style="9"/>
  </cols>
  <sheetData>
    <row r="1" spans="1:2" ht="12.75" customHeight="1" x14ac:dyDescent="0.15">
      <c r="A1" s="32" t="s">
        <v>102</v>
      </c>
      <c r="B1" s="32"/>
    </row>
    <row r="2" spans="1:2" ht="12.75" customHeight="1" x14ac:dyDescent="0.15">
      <c r="A2" s="32"/>
      <c r="B2" s="32"/>
    </row>
    <row r="3" spans="1:2" ht="14.25" customHeight="1" x14ac:dyDescent="0.15">
      <c r="A3" s="49" t="s">
        <v>161</v>
      </c>
      <c r="B3" s="33"/>
    </row>
    <row r="4" spans="1:2" ht="12.75" customHeight="1" x14ac:dyDescent="0.15">
      <c r="A4" s="34" t="s">
        <v>1</v>
      </c>
      <c r="B4" s="35" t="s">
        <v>2</v>
      </c>
    </row>
    <row r="5" spans="1:2" ht="12.75" customHeight="1" x14ac:dyDescent="0.15">
      <c r="A5" s="18" t="s">
        <v>176</v>
      </c>
      <c r="B5" s="37" t="s">
        <v>177</v>
      </c>
    </row>
    <row r="6" spans="1:2" ht="12.75" customHeight="1" x14ac:dyDescent="0.15">
      <c r="A6" s="19" t="s">
        <v>103</v>
      </c>
      <c r="B6" s="36" t="s">
        <v>197</v>
      </c>
    </row>
    <row r="7" spans="1:2" ht="12.75" customHeight="1" x14ac:dyDescent="0.15">
      <c r="A7" s="19" t="s">
        <v>104</v>
      </c>
      <c r="B7" s="36" t="s">
        <v>105</v>
      </c>
    </row>
    <row r="8" spans="1:2" ht="12.75" customHeight="1" x14ac:dyDescent="0.15">
      <c r="A8" s="19" t="s">
        <v>251</v>
      </c>
      <c r="B8" s="36" t="s">
        <v>252</v>
      </c>
    </row>
    <row r="9" spans="1:2" ht="12.75" customHeight="1" x14ac:dyDescent="0.15">
      <c r="A9" s="19" t="s">
        <v>43</v>
      </c>
      <c r="B9" s="37" t="s">
        <v>107</v>
      </c>
    </row>
    <row r="10" spans="1:2" ht="12.75" customHeight="1" x14ac:dyDescent="0.15">
      <c r="A10" s="19" t="s">
        <v>106</v>
      </c>
      <c r="B10" s="36" t="s">
        <v>199</v>
      </c>
    </row>
    <row r="11" spans="1:2" ht="12.75" customHeight="1" x14ac:dyDescent="0.15">
      <c r="A11" s="18" t="s">
        <v>178</v>
      </c>
      <c r="B11" s="37" t="s">
        <v>179</v>
      </c>
    </row>
    <row r="12" spans="1:2" ht="12.75" customHeight="1" x14ac:dyDescent="0.15">
      <c r="A12" s="19" t="s">
        <v>26</v>
      </c>
      <c r="B12" s="37" t="s">
        <v>201</v>
      </c>
    </row>
    <row r="13" spans="1:2" ht="12.75" customHeight="1" x14ac:dyDescent="0.15">
      <c r="A13" s="18" t="s">
        <v>174</v>
      </c>
      <c r="B13" s="37" t="s">
        <v>175</v>
      </c>
    </row>
    <row r="14" spans="1:2" ht="12.75" customHeight="1" x14ac:dyDescent="0.15">
      <c r="A14" s="18" t="s">
        <v>24</v>
      </c>
      <c r="B14" s="37" t="s">
        <v>108</v>
      </c>
    </row>
    <row r="15" spans="1:2" x14ac:dyDescent="0.15">
      <c r="A15" s="19" t="s">
        <v>25</v>
      </c>
      <c r="B15" s="36" t="s">
        <v>198</v>
      </c>
    </row>
    <row r="16" spans="1:2" x14ac:dyDescent="0.15">
      <c r="A16" s="19" t="s">
        <v>27</v>
      </c>
      <c r="B16" s="36" t="s">
        <v>200</v>
      </c>
    </row>
    <row r="17" spans="1:2" ht="12.75" x14ac:dyDescent="0.2">
      <c r="A17" s="52" t="s">
        <v>202</v>
      </c>
      <c r="B17" s="53"/>
    </row>
    <row r="18" spans="1:2" x14ac:dyDescent="0.15">
      <c r="A18" s="53" t="s">
        <v>205</v>
      </c>
      <c r="B18" s="53" t="s">
        <v>206</v>
      </c>
    </row>
    <row r="19" spans="1:2" ht="12.75" x14ac:dyDescent="0.2">
      <c r="A19" s="53" t="s">
        <v>203</v>
      </c>
      <c r="B19" s="31" t="s">
        <v>204</v>
      </c>
    </row>
    <row r="20" spans="1:2" ht="12.75" x14ac:dyDescent="0.2">
      <c r="A20" s="31" t="s">
        <v>207</v>
      </c>
      <c r="B20" s="31" t="s">
        <v>208</v>
      </c>
    </row>
    <row r="21" spans="1:2" x14ac:dyDescent="0.15">
      <c r="A21" s="53" t="s">
        <v>209</v>
      </c>
      <c r="B21" s="53" t="s">
        <v>210</v>
      </c>
    </row>
    <row r="22" spans="1:2" x14ac:dyDescent="0.15">
      <c r="A22" s="53" t="s">
        <v>211</v>
      </c>
      <c r="B22" s="53" t="s">
        <v>212</v>
      </c>
    </row>
    <row r="23" spans="1:2" x14ac:dyDescent="0.15">
      <c r="A23" s="53" t="s">
        <v>213</v>
      </c>
      <c r="B23" s="53" t="s">
        <v>214</v>
      </c>
    </row>
    <row r="24" spans="1:2" x14ac:dyDescent="0.15">
      <c r="A24" s="53" t="s">
        <v>215</v>
      </c>
      <c r="B24" s="53" t="s">
        <v>216</v>
      </c>
    </row>
    <row r="25" spans="1:2" x14ac:dyDescent="0.15">
      <c r="A25" s="53" t="s">
        <v>217</v>
      </c>
      <c r="B25" s="53" t="s">
        <v>218</v>
      </c>
    </row>
    <row r="26" spans="1:2" x14ac:dyDescent="0.15">
      <c r="A26" s="53" t="s">
        <v>219</v>
      </c>
      <c r="B26" s="53" t="s">
        <v>220</v>
      </c>
    </row>
    <row r="27" spans="1:2" ht="12.75" x14ac:dyDescent="0.2">
      <c r="A27" s="31" t="s">
        <v>221</v>
      </c>
      <c r="B27" s="31" t="s">
        <v>222</v>
      </c>
    </row>
    <row r="28" spans="1:2" ht="12.75" x14ac:dyDescent="0.2">
      <c r="A28" s="31" t="s">
        <v>223</v>
      </c>
      <c r="B28" s="31" t="s">
        <v>224</v>
      </c>
    </row>
    <row r="29" spans="1:2" x14ac:dyDescent="0.15">
      <c r="A29" s="53" t="s">
        <v>225</v>
      </c>
      <c r="B29" s="53" t="s">
        <v>226</v>
      </c>
    </row>
    <row r="30" spans="1:2" ht="12.75" x14ac:dyDescent="0.15">
      <c r="A30" s="13" t="s">
        <v>160</v>
      </c>
      <c r="B30" s="23"/>
    </row>
    <row r="31" spans="1:2" ht="12.75" x14ac:dyDescent="0.2">
      <c r="A31" s="29" t="s">
        <v>187</v>
      </c>
      <c r="B31" s="29" t="s">
        <v>188</v>
      </c>
    </row>
    <row r="32" spans="1:2" ht="12.75" x14ac:dyDescent="0.15">
      <c r="A32" s="18" t="s">
        <v>193</v>
      </c>
      <c r="B32" s="19" t="s">
        <v>194</v>
      </c>
    </row>
    <row r="33" spans="1:2" ht="12.75" x14ac:dyDescent="0.15">
      <c r="A33" s="18" t="s">
        <v>191</v>
      </c>
      <c r="B33" s="19" t="s">
        <v>192</v>
      </c>
    </row>
    <row r="34" spans="1:2" ht="12.75" x14ac:dyDescent="0.15">
      <c r="A34" s="18" t="s">
        <v>183</v>
      </c>
      <c r="B34" s="19" t="s">
        <v>184</v>
      </c>
    </row>
    <row r="35" spans="1:2" ht="12.75" x14ac:dyDescent="0.2">
      <c r="A35" s="31" t="s">
        <v>185</v>
      </c>
      <c r="B35" s="31" t="s">
        <v>186</v>
      </c>
    </row>
    <row r="36" spans="1:2" ht="12.75" x14ac:dyDescent="0.15">
      <c r="A36" s="18" t="s">
        <v>189</v>
      </c>
      <c r="B36" s="19" t="s">
        <v>190</v>
      </c>
    </row>
    <row r="37" spans="1:2" ht="12.75" x14ac:dyDescent="0.15">
      <c r="A37" s="18" t="s">
        <v>181</v>
      </c>
      <c r="B37" s="19" t="s">
        <v>182</v>
      </c>
    </row>
  </sheetData>
  <sortState ref="A32:B38">
    <sortCondition ref="A32:A38"/>
  </sortState>
  <pageMargins left="0.75" right="0.75" top="1" bottom="1" header="0" footer="0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O23"/>
  <sheetViews>
    <sheetView showGridLines="0" showZeros="0" zoomScaleNormal="100" workbookViewId="0">
      <selection activeCell="B6" sqref="B6:I9"/>
    </sheetView>
  </sheetViews>
  <sheetFormatPr baseColWidth="10" defaultColWidth="9.3984375" defaultRowHeight="9" x14ac:dyDescent="0.15"/>
  <cols>
    <col min="1" max="1" width="16" customWidth="1"/>
    <col min="2" max="2" width="41" customWidth="1"/>
    <col min="3" max="3" width="10" customWidth="1"/>
    <col min="4" max="4" width="8.3984375" bestFit="1" customWidth="1"/>
    <col min="5" max="6" width="11" customWidth="1"/>
    <col min="7" max="7" width="12" hidden="1" customWidth="1"/>
    <col min="8" max="8" width="16" customWidth="1"/>
    <col min="9" max="11" width="18" customWidth="1"/>
  </cols>
  <sheetData>
    <row r="1" spans="1:15" ht="12" thickBot="1" x14ac:dyDescent="0.25">
      <c r="A1" s="1" t="s">
        <v>28</v>
      </c>
      <c r="B1" s="1"/>
      <c r="C1" s="1"/>
      <c r="D1" s="1"/>
      <c r="E1" s="1"/>
      <c r="F1" s="1"/>
      <c r="G1" s="1"/>
      <c r="H1" s="1"/>
    </row>
    <row r="2" spans="1:15" ht="12.75" customHeight="1" thickTop="1" x14ac:dyDescent="0.25">
      <c r="A2" s="160" t="str">
        <f>razonsocial</f>
        <v>Neodata, S.A. de C.V.</v>
      </c>
      <c r="B2" s="161"/>
      <c r="C2" s="161"/>
      <c r="D2" s="161"/>
      <c r="E2" s="161"/>
      <c r="F2" s="161"/>
      <c r="G2" s="76"/>
      <c r="H2" s="76"/>
      <c r="I2" s="73"/>
      <c r="J2" s="73"/>
      <c r="K2" s="74"/>
    </row>
    <row r="3" spans="1:15" ht="11.25" x14ac:dyDescent="0.2">
      <c r="A3" s="70" t="s">
        <v>112</v>
      </c>
      <c r="B3" s="159" t="str">
        <f>nombrecliente</f>
        <v>Sistema de Comunicaciones y Transportes, Sistema de Transporte Colectivo Metro, Administración General de Recursos, Línea 12 (Línea Dorada)</v>
      </c>
      <c r="C3" s="159"/>
      <c r="D3" s="159"/>
      <c r="E3" s="159"/>
      <c r="F3" s="159"/>
      <c r="G3" s="51"/>
      <c r="H3" s="2"/>
      <c r="I3" s="2"/>
      <c r="J3" s="3"/>
      <c r="K3" s="4"/>
    </row>
    <row r="4" spans="1:15" ht="11.25" x14ac:dyDescent="0.2">
      <c r="A4" s="71"/>
      <c r="B4" s="159"/>
      <c r="C4" s="159"/>
      <c r="D4" s="159"/>
      <c r="E4" s="159"/>
      <c r="F4" s="159"/>
      <c r="G4" s="51"/>
      <c r="H4" s="2"/>
      <c r="I4" s="2"/>
      <c r="J4" s="3"/>
      <c r="K4" s="4"/>
    </row>
    <row r="5" spans="1:15" ht="11.25" x14ac:dyDescent="0.2">
      <c r="A5" s="70" t="s">
        <v>254</v>
      </c>
      <c r="B5" s="39" t="str">
        <f>numerodeconcurso</f>
        <v>2009/0257-0001</v>
      </c>
      <c r="C5" s="2"/>
      <c r="F5" s="2"/>
      <c r="G5" s="2"/>
      <c r="H5" s="40" t="s">
        <v>29</v>
      </c>
      <c r="I5" s="66">
        <f>fechadeconcurso</f>
        <v>40017</v>
      </c>
      <c r="J5" s="3"/>
      <c r="K5" s="4"/>
    </row>
    <row r="6" spans="1:15" ht="11.25" x14ac:dyDescent="0.2">
      <c r="A6" s="70" t="s">
        <v>113</v>
      </c>
      <c r="B6" s="16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63"/>
      <c r="D6" s="163"/>
      <c r="E6" s="163"/>
      <c r="F6" s="163"/>
      <c r="G6" s="163"/>
      <c r="H6" s="163"/>
      <c r="I6" s="163"/>
      <c r="J6" s="40" t="s">
        <v>127</v>
      </c>
      <c r="K6" s="79" t="str">
        <f>plazocalculado&amp;" días"</f>
        <v>153 días</v>
      </c>
    </row>
    <row r="7" spans="1:15" ht="11.25" x14ac:dyDescent="0.2">
      <c r="A7" s="71"/>
      <c r="B7" s="163"/>
      <c r="C7" s="163"/>
      <c r="D7" s="163"/>
      <c r="E7" s="163"/>
      <c r="F7" s="163"/>
      <c r="G7" s="163"/>
      <c r="H7" s="163"/>
      <c r="I7" s="163"/>
      <c r="J7" s="40" t="s">
        <v>115</v>
      </c>
      <c r="K7" s="78">
        <f>fechainicio</f>
        <v>40026</v>
      </c>
    </row>
    <row r="8" spans="1:15" ht="11.25" x14ac:dyDescent="0.2">
      <c r="A8" s="71"/>
      <c r="B8" s="163"/>
      <c r="C8" s="163"/>
      <c r="D8" s="163"/>
      <c r="E8" s="163"/>
      <c r="F8" s="163"/>
      <c r="G8" s="163"/>
      <c r="H8" s="163"/>
      <c r="I8" s="163"/>
      <c r="J8" s="40"/>
      <c r="K8" s="78"/>
    </row>
    <row r="9" spans="1:15" ht="11.25" x14ac:dyDescent="0.2">
      <c r="A9" s="71"/>
      <c r="B9" s="163"/>
      <c r="C9" s="163"/>
      <c r="D9" s="163"/>
      <c r="E9" s="163"/>
      <c r="F9" s="163"/>
      <c r="G9" s="163"/>
      <c r="H9" s="163"/>
      <c r="I9" s="163"/>
      <c r="J9" s="40" t="s">
        <v>116</v>
      </c>
      <c r="K9" s="78">
        <f>fechaterminacion</f>
        <v>40178</v>
      </c>
    </row>
    <row r="10" spans="1:15" ht="12" thickBot="1" x14ac:dyDescent="0.25">
      <c r="A10" s="70" t="s">
        <v>114</v>
      </c>
      <c r="B10" s="2" t="str">
        <f>direcciondelaobra&amp;", "&amp;coloniadelaobra&amp;", "&amp;ciudaddelaobra&amp;", "&amp;estadodelaobra</f>
        <v>Tramo de Barranca del Muerto a Tlahuac., Colonia de la obra., México, Distrito Federal</v>
      </c>
      <c r="C10" s="3"/>
      <c r="I10" s="2"/>
      <c r="J10" s="3"/>
      <c r="K10" s="4"/>
    </row>
    <row r="11" spans="1:15" ht="12.75" thickTop="1" thickBot="1" x14ac:dyDescent="0.25">
      <c r="A11" s="162" t="s">
        <v>257</v>
      </c>
      <c r="B11" s="162"/>
      <c r="C11" s="162"/>
      <c r="D11" s="162"/>
      <c r="E11" s="162"/>
      <c r="F11" s="162"/>
      <c r="G11" s="162"/>
      <c r="H11" s="162"/>
      <c r="I11" s="162"/>
      <c r="J11" s="162"/>
      <c r="K11" s="162"/>
    </row>
    <row r="12" spans="1:15" ht="28.5" thickTop="1" thickBot="1" x14ac:dyDescent="0.2">
      <c r="A12" s="124" t="s">
        <v>30</v>
      </c>
      <c r="B12" s="125" t="s">
        <v>36</v>
      </c>
      <c r="C12" s="125" t="s">
        <v>32</v>
      </c>
      <c r="D12" s="125" t="s">
        <v>37</v>
      </c>
      <c r="E12" s="126" t="s">
        <v>38</v>
      </c>
      <c r="F12" s="126" t="s">
        <v>39</v>
      </c>
      <c r="G12" s="126"/>
      <c r="H12" s="126" t="s">
        <v>40</v>
      </c>
      <c r="I12" s="126" t="s">
        <v>41</v>
      </c>
      <c r="J12" s="126" t="s">
        <v>42</v>
      </c>
      <c r="K12" s="127" t="s">
        <v>24</v>
      </c>
    </row>
    <row r="13" spans="1:15" ht="11.25" x14ac:dyDescent="0.2">
      <c r="A13" s="104" t="s">
        <v>34</v>
      </c>
      <c r="B13" s="105"/>
      <c r="C13" s="105"/>
      <c r="D13" s="105"/>
      <c r="E13" s="105"/>
      <c r="F13" s="105"/>
      <c r="G13" s="105"/>
      <c r="H13" s="105"/>
      <c r="I13" s="105"/>
      <c r="J13" s="105"/>
      <c r="K13" s="104"/>
      <c r="L13" s="1"/>
      <c r="M13" s="1"/>
      <c r="N13" s="1"/>
    </row>
    <row r="14" spans="1:15" ht="11.25" x14ac:dyDescent="0.15">
      <c r="A14" s="106" t="s">
        <v>103</v>
      </c>
      <c r="B14" s="107" t="s">
        <v>106</v>
      </c>
      <c r="C14" s="108" t="s">
        <v>25</v>
      </c>
      <c r="D14" s="128">
        <f>IF(C14&lt;&gt;"",8,"")</f>
        <v>8</v>
      </c>
      <c r="E14" s="128">
        <f>IF(C14&lt;&gt;"",1,"")</f>
        <v>1</v>
      </c>
      <c r="F14" s="143" t="e">
        <f>IF(C14&lt;&gt;"",H14/(D14*E14),"")</f>
        <v>#VALUE!</v>
      </c>
      <c r="G14" s="129" t="s">
        <v>27</v>
      </c>
      <c r="H14" s="109" t="e">
        <f>ROUND(G14,decimalesredondeo)</f>
        <v>#VALUE!</v>
      </c>
      <c r="I14" s="114" t="s">
        <v>43</v>
      </c>
      <c r="J14" s="114" t="s">
        <v>26</v>
      </c>
      <c r="K14" s="110" t="s">
        <v>174</v>
      </c>
      <c r="O14" s="8"/>
    </row>
    <row r="15" spans="1:15" ht="11.25" x14ac:dyDescent="0.15">
      <c r="A15" s="121"/>
      <c r="B15" s="112"/>
      <c r="C15" s="108"/>
      <c r="D15" s="113"/>
      <c r="E15" s="113"/>
      <c r="F15" s="113"/>
      <c r="G15" s="113"/>
      <c r="H15" s="130"/>
      <c r="I15" s="130"/>
      <c r="J15" s="130"/>
      <c r="K15" s="109" t="s">
        <v>176</v>
      </c>
      <c r="O15" s="8"/>
    </row>
    <row r="16" spans="1:15" ht="11.25" x14ac:dyDescent="0.15">
      <c r="A16" s="121"/>
      <c r="B16" s="112"/>
      <c r="C16" s="108"/>
      <c r="D16" s="113"/>
      <c r="E16" s="113"/>
      <c r="F16" s="113"/>
      <c r="G16" s="113"/>
      <c r="H16" s="130"/>
      <c r="I16" s="130"/>
      <c r="J16" s="130"/>
      <c r="K16" s="114" t="s">
        <v>178</v>
      </c>
      <c r="O16" s="8"/>
    </row>
    <row r="17" spans="1:15" ht="11.25" x14ac:dyDescent="0.15">
      <c r="A17" s="121"/>
      <c r="B17" s="112"/>
      <c r="C17" s="108"/>
      <c r="D17" s="113"/>
      <c r="E17" s="113"/>
      <c r="F17" s="113"/>
      <c r="G17" s="113"/>
      <c r="H17" s="130"/>
      <c r="I17" s="130"/>
      <c r="J17" s="130"/>
      <c r="K17" s="115"/>
      <c r="O17" s="8"/>
    </row>
    <row r="18" spans="1:15" s="1" customFormat="1" ht="11.25" x14ac:dyDescent="0.2">
      <c r="A18" s="104" t="s">
        <v>109</v>
      </c>
      <c r="B18" s="104"/>
      <c r="C18" s="104"/>
      <c r="D18" s="104"/>
      <c r="E18" s="104"/>
      <c r="F18" s="116"/>
      <c r="G18" s="116"/>
      <c r="H18" s="116"/>
      <c r="I18" s="104"/>
      <c r="J18" s="104"/>
      <c r="K18" s="104"/>
    </row>
    <row r="19" spans="1:15" s="1" customFormat="1" ht="11.25" x14ac:dyDescent="0.2">
      <c r="A19" s="132"/>
      <c r="B19" s="133"/>
      <c r="C19" s="133"/>
      <c r="D19" s="133"/>
      <c r="E19" s="133"/>
      <c r="F19" s="133"/>
      <c r="G19" s="133"/>
      <c r="H19" s="133"/>
      <c r="I19" s="133"/>
      <c r="J19" s="134"/>
      <c r="K19" s="135"/>
    </row>
    <row r="20" spans="1:15" s="1" customFormat="1" ht="11.25" x14ac:dyDescent="0.2">
      <c r="A20" s="136"/>
      <c r="B20" s="116"/>
      <c r="C20" s="116"/>
      <c r="D20" s="116"/>
      <c r="E20" s="116"/>
      <c r="F20" s="116"/>
      <c r="G20" s="116"/>
      <c r="H20" s="116"/>
      <c r="I20" s="116"/>
      <c r="J20" s="97" t="s">
        <v>110</v>
      </c>
      <c r="K20" s="137" t="s">
        <v>185</v>
      </c>
    </row>
    <row r="21" spans="1:15" s="1" customFormat="1" ht="11.25" x14ac:dyDescent="0.2">
      <c r="A21" s="136"/>
      <c r="B21" s="116"/>
      <c r="C21" s="116"/>
      <c r="D21" s="116"/>
      <c r="E21" s="116"/>
      <c r="F21" s="116"/>
      <c r="G21" s="116"/>
      <c r="H21" s="116"/>
      <c r="I21" s="116"/>
      <c r="J21" s="97" t="s">
        <v>111</v>
      </c>
      <c r="K21" s="137" t="s">
        <v>187</v>
      </c>
    </row>
    <row r="22" spans="1:15" x14ac:dyDescent="0.15">
      <c r="A22" s="138"/>
      <c r="B22" s="140" t="str">
        <f>cargo&amp;", "&amp;responsable</f>
        <v>DIRECTOR GENERAL, JORGE L. DÁVALOS MICELI</v>
      </c>
      <c r="C22" s="139"/>
      <c r="D22" s="139"/>
      <c r="E22" s="139"/>
      <c r="F22" s="139"/>
      <c r="G22" s="139"/>
      <c r="H22" s="139"/>
      <c r="I22" s="139"/>
      <c r="J22" s="139"/>
      <c r="K22" s="141"/>
    </row>
    <row r="23" spans="1:15" x14ac:dyDescent="0.15">
      <c r="A23" s="104"/>
      <c r="B23" s="104"/>
      <c r="C23" s="104"/>
      <c r="D23" s="104"/>
      <c r="E23" s="104"/>
      <c r="F23" s="104"/>
      <c r="G23" s="104"/>
      <c r="H23" s="104"/>
      <c r="I23" s="104"/>
      <c r="J23" s="104"/>
      <c r="K23" s="104" t="s">
        <v>35</v>
      </c>
    </row>
  </sheetData>
  <mergeCells count="4">
    <mergeCell ref="B3:F4"/>
    <mergeCell ref="A2:F2"/>
    <mergeCell ref="A11:K11"/>
    <mergeCell ref="B6:I9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20"/>
  <sheetViews>
    <sheetView showGridLines="0" showZeros="0" zoomScaleNormal="100" workbookViewId="0">
      <selection activeCell="K24" sqref="K24"/>
    </sheetView>
  </sheetViews>
  <sheetFormatPr baseColWidth="10" defaultColWidth="9.3984375" defaultRowHeight="9" x14ac:dyDescent="0.15"/>
  <cols>
    <col min="1" max="1" width="16" customWidth="1"/>
    <col min="2" max="2" width="41" customWidth="1"/>
    <col min="3" max="3" width="10" customWidth="1"/>
    <col min="4" max="4" width="8" bestFit="1" customWidth="1"/>
    <col min="5" max="6" width="11" customWidth="1"/>
    <col min="7" max="7" width="16.59765625" hidden="1" customWidth="1"/>
    <col min="8" max="8" width="16" customWidth="1"/>
    <col min="9" max="9" width="18" customWidth="1"/>
    <col min="10" max="10" width="13.59765625" bestFit="1" customWidth="1"/>
    <col min="11" max="11" width="13.796875" bestFit="1" customWidth="1"/>
  </cols>
  <sheetData>
    <row r="1" spans="1:13" ht="12" thickBot="1" x14ac:dyDescent="0.25">
      <c r="A1" s="1" t="s">
        <v>28</v>
      </c>
      <c r="B1" s="1"/>
      <c r="C1" s="1"/>
      <c r="D1" s="1"/>
      <c r="E1" s="1"/>
      <c r="F1" s="1"/>
      <c r="G1" s="1"/>
      <c r="H1" s="1"/>
    </row>
    <row r="2" spans="1:13" ht="12.75" customHeight="1" thickTop="1" x14ac:dyDescent="0.25">
      <c r="A2" s="160" t="str">
        <f>razonsocial</f>
        <v>Neodata, S.A. de C.V.</v>
      </c>
      <c r="B2" s="161"/>
      <c r="C2" s="161"/>
      <c r="D2" s="161"/>
      <c r="E2" s="161"/>
      <c r="F2" s="161"/>
      <c r="G2" s="76"/>
      <c r="H2" s="76"/>
      <c r="I2" s="73"/>
      <c r="J2" s="73"/>
      <c r="K2" s="74"/>
    </row>
    <row r="3" spans="1:13" ht="11.25" x14ac:dyDescent="0.2">
      <c r="A3" s="70" t="s">
        <v>112</v>
      </c>
      <c r="B3" s="159" t="str">
        <f>nombrecliente</f>
        <v>Sistema de Comunicaciones y Transportes, Sistema de Transporte Colectivo Metro, Administración General de Recursos, Línea 12 (Línea Dorada)</v>
      </c>
      <c r="C3" s="159"/>
      <c r="D3" s="159"/>
      <c r="E3" s="159"/>
      <c r="F3" s="159"/>
      <c r="G3" s="51"/>
      <c r="H3" s="2"/>
      <c r="I3" s="2"/>
      <c r="J3" s="3"/>
      <c r="K3" s="4"/>
    </row>
    <row r="4" spans="1:13" ht="11.25" x14ac:dyDescent="0.2">
      <c r="A4" s="71"/>
      <c r="B4" s="159"/>
      <c r="C4" s="159"/>
      <c r="D4" s="159"/>
      <c r="E4" s="159"/>
      <c r="F4" s="159"/>
      <c r="G4" s="51"/>
      <c r="H4" s="2"/>
      <c r="I4" s="2"/>
      <c r="J4" s="3"/>
      <c r="K4" s="4"/>
    </row>
    <row r="5" spans="1:13" ht="11.25" x14ac:dyDescent="0.2">
      <c r="A5" s="70" t="s">
        <v>254</v>
      </c>
      <c r="B5" s="39" t="str">
        <f>numerodeconcurso</f>
        <v>2009/0257-0001</v>
      </c>
      <c r="C5" s="2"/>
      <c r="F5" s="2"/>
      <c r="G5" s="2"/>
      <c r="H5" s="40" t="s">
        <v>29</v>
      </c>
      <c r="I5" s="66">
        <f>fechadeconcurso</f>
        <v>40017</v>
      </c>
      <c r="J5" s="3"/>
      <c r="K5" s="4"/>
    </row>
    <row r="6" spans="1:13" ht="11.25" x14ac:dyDescent="0.2">
      <c r="A6" s="70" t="s">
        <v>113</v>
      </c>
      <c r="B6" s="16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63"/>
      <c r="D6" s="163"/>
      <c r="E6" s="163"/>
      <c r="F6" s="163"/>
      <c r="G6" s="163"/>
      <c r="H6" s="163"/>
      <c r="I6" s="163"/>
      <c r="J6" s="40" t="s">
        <v>127</v>
      </c>
      <c r="K6" s="2" t="str">
        <f>plazocalculado&amp;" días"</f>
        <v>153 días</v>
      </c>
      <c r="L6" s="82"/>
    </row>
    <row r="7" spans="1:13" ht="11.25" x14ac:dyDescent="0.2">
      <c r="A7" s="71"/>
      <c r="B7" s="163"/>
      <c r="C7" s="163"/>
      <c r="D7" s="163"/>
      <c r="E7" s="163"/>
      <c r="F7" s="163"/>
      <c r="G7" s="163"/>
      <c r="H7" s="163"/>
      <c r="I7" s="163"/>
      <c r="J7" s="40" t="s">
        <v>115</v>
      </c>
      <c r="K7" s="66">
        <f>fechainicio</f>
        <v>40026</v>
      </c>
      <c r="L7" s="82"/>
    </row>
    <row r="8" spans="1:13" ht="11.25" x14ac:dyDescent="0.2">
      <c r="A8" s="71"/>
      <c r="B8" s="163"/>
      <c r="C8" s="163"/>
      <c r="D8" s="163"/>
      <c r="E8" s="163"/>
      <c r="F8" s="163"/>
      <c r="G8" s="163"/>
      <c r="H8" s="163"/>
      <c r="I8" s="163"/>
      <c r="J8" s="40"/>
      <c r="K8" s="66"/>
      <c r="L8" s="82"/>
    </row>
    <row r="9" spans="1:13" ht="11.25" x14ac:dyDescent="0.2">
      <c r="A9" s="71"/>
      <c r="B9" s="163"/>
      <c r="C9" s="163"/>
      <c r="D9" s="163"/>
      <c r="E9" s="163"/>
      <c r="F9" s="163"/>
      <c r="G9" s="163"/>
      <c r="H9" s="163"/>
      <c r="I9" s="163"/>
      <c r="J9" s="40" t="s">
        <v>116</v>
      </c>
      <c r="K9" s="66">
        <f>fechaterminacion</f>
        <v>40178</v>
      </c>
      <c r="L9" s="82"/>
    </row>
    <row r="10" spans="1:13" ht="12" thickBot="1" x14ac:dyDescent="0.25">
      <c r="A10" s="70" t="s">
        <v>114</v>
      </c>
      <c r="B10" s="2" t="str">
        <f>direcciondelaobra&amp;", "&amp;coloniadelaobra&amp;", "&amp;ciudaddelaobra&amp;", "&amp;estadodelaobra</f>
        <v>Tramo de Barranca del Muerto a Tlahuac., Colonia de la obra., México, Distrito Federal</v>
      </c>
      <c r="C10" s="3"/>
      <c r="I10" s="2"/>
      <c r="J10" s="3"/>
      <c r="K10" s="4"/>
    </row>
    <row r="11" spans="1:13" ht="12.75" thickTop="1" thickBot="1" x14ac:dyDescent="0.25">
      <c r="A11" s="162" t="s">
        <v>257</v>
      </c>
      <c r="B11" s="162"/>
      <c r="C11" s="162"/>
      <c r="D11" s="162"/>
      <c r="E11" s="162"/>
      <c r="F11" s="162"/>
      <c r="G11" s="162"/>
      <c r="H11" s="162"/>
      <c r="I11" s="162"/>
      <c r="J11" s="81"/>
      <c r="K11" s="81"/>
    </row>
    <row r="12" spans="1:13" ht="28.5" thickTop="1" thickBot="1" x14ac:dyDescent="0.2">
      <c r="A12" s="124" t="s">
        <v>30</v>
      </c>
      <c r="B12" s="125" t="s">
        <v>36</v>
      </c>
      <c r="C12" s="125" t="s">
        <v>32</v>
      </c>
      <c r="D12" s="125" t="s">
        <v>37</v>
      </c>
      <c r="E12" s="126" t="s">
        <v>38</v>
      </c>
      <c r="F12" s="126" t="s">
        <v>39</v>
      </c>
      <c r="G12" s="126"/>
      <c r="H12" s="126" t="s">
        <v>40</v>
      </c>
      <c r="I12" s="127" t="s">
        <v>24</v>
      </c>
      <c r="J12" s="104"/>
      <c r="K12" s="104"/>
    </row>
    <row r="13" spans="1:13" ht="12" thickTop="1" x14ac:dyDescent="0.2">
      <c r="A13" s="104" t="s">
        <v>34</v>
      </c>
      <c r="B13" s="105"/>
      <c r="C13" s="105"/>
      <c r="D13" s="105"/>
      <c r="E13" s="105"/>
      <c r="F13" s="105"/>
      <c r="G13" s="105"/>
      <c r="H13" s="105"/>
      <c r="I13" s="104"/>
      <c r="J13" s="104"/>
      <c r="K13" s="104"/>
      <c r="L13" s="1"/>
    </row>
    <row r="14" spans="1:13" ht="11.25" x14ac:dyDescent="0.15">
      <c r="A14" s="106" t="s">
        <v>103</v>
      </c>
      <c r="B14" s="107" t="s">
        <v>106</v>
      </c>
      <c r="C14" s="108" t="s">
        <v>25</v>
      </c>
      <c r="D14" s="128">
        <f>IF(C14&lt;&gt;"",8,"")</f>
        <v>8</v>
      </c>
      <c r="E14" s="128">
        <f>IF(C14&lt;&gt;"",1,"")</f>
        <v>1</v>
      </c>
      <c r="F14" s="143" t="e">
        <f>IF(C14&lt;&gt;"",H14/(D14*E14),"")</f>
        <v>#VALUE!</v>
      </c>
      <c r="G14" s="129" t="s">
        <v>27</v>
      </c>
      <c r="H14" s="109" t="e">
        <f>ROUND(G14,decimalesredondeo)</f>
        <v>#VALUE!</v>
      </c>
      <c r="I14" s="110" t="s">
        <v>174</v>
      </c>
      <c r="J14" s="104"/>
      <c r="K14" s="104"/>
      <c r="M14" s="8"/>
    </row>
    <row r="15" spans="1:13" ht="11.25" x14ac:dyDescent="0.15">
      <c r="A15" s="121"/>
      <c r="B15" s="112"/>
      <c r="C15" s="108"/>
      <c r="D15" s="113"/>
      <c r="E15" s="113"/>
      <c r="F15" s="113"/>
      <c r="G15" s="113"/>
      <c r="H15" s="130"/>
      <c r="I15" s="109" t="s">
        <v>176</v>
      </c>
      <c r="J15" s="104"/>
      <c r="K15" s="104"/>
      <c r="M15" s="8"/>
    </row>
    <row r="16" spans="1:13" ht="11.25" x14ac:dyDescent="0.15">
      <c r="A16" s="121"/>
      <c r="B16" s="112"/>
      <c r="C16" s="108"/>
      <c r="D16" s="113"/>
      <c r="E16" s="113"/>
      <c r="F16" s="113"/>
      <c r="G16" s="113"/>
      <c r="H16" s="130"/>
      <c r="I16" s="115"/>
      <c r="J16" s="104"/>
      <c r="K16" s="104"/>
      <c r="M16" s="8"/>
    </row>
    <row r="17" spans="1:12" s="1" customFormat="1" ht="11.25" x14ac:dyDescent="0.2">
      <c r="A17" s="104" t="s">
        <v>109</v>
      </c>
      <c r="B17" s="104"/>
      <c r="C17" s="104"/>
      <c r="D17" s="104"/>
      <c r="E17" s="104"/>
      <c r="F17" s="116"/>
      <c r="G17" s="116"/>
      <c r="H17" s="116"/>
      <c r="I17" s="104"/>
      <c r="J17" s="116"/>
      <c r="K17" s="116"/>
      <c r="L17" s="2"/>
    </row>
    <row r="18" spans="1:12" s="1" customFormat="1" ht="11.25" x14ac:dyDescent="0.2">
      <c r="A18" s="132"/>
      <c r="B18" s="133"/>
      <c r="C18" s="133"/>
      <c r="D18" s="133"/>
      <c r="E18" s="133"/>
      <c r="F18" s="133"/>
      <c r="G18" s="133"/>
      <c r="H18" s="133"/>
      <c r="I18" s="144"/>
      <c r="J18" s="97"/>
      <c r="K18" s="145"/>
    </row>
    <row r="19" spans="1:12" x14ac:dyDescent="0.15">
      <c r="A19" s="138"/>
      <c r="B19" s="140" t="str">
        <f>cargo&amp;", "&amp;responsable</f>
        <v>DIRECTOR GENERAL, JORGE L. DÁVALOS MICELI</v>
      </c>
      <c r="C19" s="139"/>
      <c r="D19" s="139"/>
      <c r="E19" s="139"/>
      <c r="F19" s="139"/>
      <c r="G19" s="139"/>
      <c r="H19" s="139"/>
      <c r="I19" s="141"/>
      <c r="J19" s="136"/>
      <c r="K19" s="116"/>
    </row>
    <row r="20" spans="1:12" x14ac:dyDescent="0.15">
      <c r="A20" s="104"/>
      <c r="B20" s="104"/>
      <c r="C20" s="104"/>
      <c r="D20" s="104"/>
      <c r="E20" s="104"/>
      <c r="F20" s="104"/>
      <c r="G20" s="104"/>
      <c r="H20" s="104"/>
      <c r="I20" s="104"/>
      <c r="J20" s="104"/>
      <c r="K20" s="104" t="s">
        <v>35</v>
      </c>
    </row>
  </sheetData>
  <mergeCells count="4">
    <mergeCell ref="B3:F4"/>
    <mergeCell ref="A2:F2"/>
    <mergeCell ref="A11:I11"/>
    <mergeCell ref="B6:I9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4"/>
  <dimension ref="A1:J23"/>
  <sheetViews>
    <sheetView showGridLines="0" showZeros="0" zoomScaleNormal="100" workbookViewId="0">
      <selection activeCell="B6" sqref="B6:F9"/>
    </sheetView>
  </sheetViews>
  <sheetFormatPr baseColWidth="10" defaultColWidth="9.3984375" defaultRowHeight="9" x14ac:dyDescent="0.15"/>
  <cols>
    <col min="1" max="1" width="16" customWidth="1"/>
    <col min="2" max="2" width="41" customWidth="1"/>
    <col min="3" max="3" width="10" customWidth="1"/>
    <col min="4" max="5" width="18" customWidth="1"/>
    <col min="6" max="6" width="12.19921875" bestFit="1" customWidth="1"/>
    <col min="7" max="7" width="13.3984375" bestFit="1" customWidth="1"/>
    <col min="8" max="8" width="13.3984375" customWidth="1"/>
    <col min="9" max="10" width="7" customWidth="1"/>
  </cols>
  <sheetData>
    <row r="1" spans="1:10" ht="12" thickBot="1" x14ac:dyDescent="0.25">
      <c r="A1" s="1" t="s">
        <v>28</v>
      </c>
      <c r="B1" s="1"/>
      <c r="C1" s="1"/>
      <c r="D1" s="1"/>
      <c r="E1" s="1"/>
      <c r="F1" s="1"/>
      <c r="G1" s="1"/>
    </row>
    <row r="2" spans="1:10" ht="12.75" customHeight="1" thickTop="1" x14ac:dyDescent="0.25">
      <c r="A2" s="160" t="str">
        <f>razonsocial</f>
        <v>Neodata, S.A. de C.V.</v>
      </c>
      <c r="B2" s="161"/>
      <c r="C2" s="161"/>
      <c r="D2" s="161"/>
      <c r="E2" s="161"/>
      <c r="F2" s="161"/>
      <c r="G2" s="76"/>
      <c r="H2" s="73"/>
      <c r="I2" s="85"/>
      <c r="J2" s="77"/>
    </row>
    <row r="3" spans="1:10" ht="11.25" x14ac:dyDescent="0.2">
      <c r="A3" s="70" t="s">
        <v>112</v>
      </c>
      <c r="B3" s="159" t="str">
        <f>nombrecliente</f>
        <v>Sistema de Comunicaciones y Transportes, Sistema de Transporte Colectivo Metro, Administración General de Recursos, Línea 12 (Línea Dorada)</v>
      </c>
      <c r="C3" s="159"/>
      <c r="D3" s="159"/>
      <c r="E3" s="159"/>
      <c r="F3" s="159"/>
      <c r="G3" s="2"/>
      <c r="H3" s="84"/>
      <c r="I3" s="3"/>
      <c r="J3" s="3"/>
    </row>
    <row r="4" spans="1:10" ht="11.25" x14ac:dyDescent="0.2">
      <c r="A4" s="71"/>
      <c r="B4" s="159"/>
      <c r="C4" s="159"/>
      <c r="D4" s="159"/>
      <c r="E4" s="159"/>
      <c r="F4" s="159"/>
      <c r="G4" s="2"/>
      <c r="H4" s="84"/>
      <c r="I4" s="3"/>
      <c r="J4" s="3"/>
    </row>
    <row r="5" spans="1:10" ht="11.25" x14ac:dyDescent="0.2">
      <c r="A5" s="70" t="s">
        <v>254</v>
      </c>
      <c r="B5" s="39" t="str">
        <f>numerodeconcurso</f>
        <v>2009/0257-0001</v>
      </c>
      <c r="C5" s="2"/>
      <c r="E5" s="40" t="s">
        <v>29</v>
      </c>
      <c r="F5" s="66">
        <f>fechadeconcurso</f>
        <v>40017</v>
      </c>
      <c r="I5" s="82"/>
      <c r="J5" s="3"/>
    </row>
    <row r="6" spans="1:10" ht="11.25" x14ac:dyDescent="0.2">
      <c r="A6" s="70" t="s">
        <v>113</v>
      </c>
      <c r="B6" s="16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63"/>
      <c r="D6" s="163"/>
      <c r="E6" s="163"/>
      <c r="F6" s="163"/>
      <c r="G6" s="40" t="s">
        <v>127</v>
      </c>
      <c r="H6" s="2" t="str">
        <f>plazocalculado&amp;" días"</f>
        <v>153 días</v>
      </c>
      <c r="I6" s="82"/>
      <c r="J6" s="3"/>
    </row>
    <row r="7" spans="1:10" ht="11.25" x14ac:dyDescent="0.2">
      <c r="A7" s="71"/>
      <c r="B7" s="163"/>
      <c r="C7" s="163"/>
      <c r="D7" s="163"/>
      <c r="E7" s="163"/>
      <c r="F7" s="163"/>
      <c r="G7" s="40" t="s">
        <v>117</v>
      </c>
      <c r="H7" s="78">
        <f>fechainicio</f>
        <v>40026</v>
      </c>
      <c r="I7" s="3"/>
      <c r="J7" s="3"/>
    </row>
    <row r="8" spans="1:10" ht="11.25" x14ac:dyDescent="0.2">
      <c r="A8" s="71"/>
      <c r="B8" s="163"/>
      <c r="C8" s="163"/>
      <c r="D8" s="163"/>
      <c r="E8" s="163"/>
      <c r="F8" s="163"/>
      <c r="G8" s="40"/>
      <c r="H8" s="78"/>
      <c r="I8" s="3"/>
      <c r="J8" s="3"/>
    </row>
    <row r="9" spans="1:10" ht="11.25" x14ac:dyDescent="0.2">
      <c r="A9" s="71"/>
      <c r="B9" s="163"/>
      <c r="C9" s="163"/>
      <c r="D9" s="163"/>
      <c r="E9" s="163"/>
      <c r="F9" s="163"/>
      <c r="G9" s="40" t="s">
        <v>116</v>
      </c>
      <c r="H9" s="78">
        <f>fechaterminacion</f>
        <v>40178</v>
      </c>
      <c r="I9" s="3"/>
      <c r="J9" s="3"/>
    </row>
    <row r="10" spans="1:10" ht="12" thickBot="1" x14ac:dyDescent="0.25">
      <c r="A10" s="70" t="s">
        <v>114</v>
      </c>
      <c r="B10" s="2" t="str">
        <f>direcciondelaobra&amp;", "&amp;coloniadelaobra&amp;", "&amp;ciudaddelaobra&amp;", "&amp;estadodelaobra</f>
        <v>Tramo de Barranca del Muerto a Tlahuac., Colonia de la obra., México, Distrito Federal</v>
      </c>
      <c r="C10" s="3"/>
      <c r="H10" s="5"/>
      <c r="I10" s="82"/>
      <c r="J10" s="3"/>
    </row>
    <row r="11" spans="1:10" ht="12.75" thickTop="1" thickBot="1" x14ac:dyDescent="0.25">
      <c r="A11" s="162" t="s">
        <v>258</v>
      </c>
      <c r="B11" s="162"/>
      <c r="C11" s="162"/>
      <c r="D11" s="162"/>
      <c r="E11" s="162"/>
      <c r="F11" s="81"/>
      <c r="G11" s="81"/>
    </row>
    <row r="12" spans="1:10" ht="10.5" thickTop="1" thickBot="1" x14ac:dyDescent="0.2">
      <c r="A12" s="91" t="s">
        <v>30</v>
      </c>
      <c r="B12" s="92" t="s">
        <v>31</v>
      </c>
      <c r="C12" s="92" t="s">
        <v>32</v>
      </c>
      <c r="D12" s="92" t="s">
        <v>33</v>
      </c>
      <c r="E12" s="131" t="s">
        <v>24</v>
      </c>
      <c r="F12" s="104"/>
      <c r="G12" s="104"/>
      <c r="H12" s="104"/>
    </row>
    <row r="13" spans="1:10" x14ac:dyDescent="0.15">
      <c r="A13" s="104" t="s">
        <v>34</v>
      </c>
      <c r="B13" s="105"/>
      <c r="C13" s="105"/>
      <c r="D13" s="105"/>
      <c r="E13" s="104"/>
      <c r="F13" s="104"/>
      <c r="G13" s="104"/>
      <c r="H13" s="104"/>
    </row>
    <row r="14" spans="1:10" ht="11.25" x14ac:dyDescent="0.15">
      <c r="A14" s="106" t="s">
        <v>103</v>
      </c>
      <c r="B14" s="107" t="s">
        <v>106</v>
      </c>
      <c r="C14" s="108" t="s">
        <v>25</v>
      </c>
      <c r="D14" s="113" t="s">
        <v>27</v>
      </c>
      <c r="E14" s="110" t="s">
        <v>174</v>
      </c>
      <c r="F14" s="104"/>
      <c r="G14" s="104"/>
      <c r="H14" s="104"/>
      <c r="I14" s="8"/>
    </row>
    <row r="15" spans="1:10" ht="11.25" x14ac:dyDescent="0.15">
      <c r="A15" s="121"/>
      <c r="B15" s="112"/>
      <c r="C15" s="108"/>
      <c r="D15" s="113"/>
      <c r="E15" s="109" t="s">
        <v>176</v>
      </c>
      <c r="F15" s="104"/>
      <c r="G15" s="104"/>
      <c r="H15" s="104"/>
      <c r="I15" s="8"/>
    </row>
    <row r="16" spans="1:10" ht="11.25" x14ac:dyDescent="0.15">
      <c r="A16" s="121"/>
      <c r="B16" s="112"/>
      <c r="C16" s="108"/>
      <c r="D16" s="113"/>
      <c r="E16" s="114" t="s">
        <v>178</v>
      </c>
      <c r="F16" s="104"/>
      <c r="G16" s="104"/>
      <c r="H16" s="104"/>
      <c r="I16" s="8"/>
    </row>
    <row r="17" spans="1:9" ht="11.25" x14ac:dyDescent="0.15">
      <c r="A17" s="121"/>
      <c r="B17" s="112"/>
      <c r="C17" s="108"/>
      <c r="D17" s="113"/>
      <c r="E17" s="115"/>
      <c r="F17" s="104"/>
      <c r="G17" s="104"/>
      <c r="H17" s="104"/>
      <c r="I17" s="8"/>
    </row>
    <row r="18" spans="1:9" s="1" customFormat="1" ht="11.25" x14ac:dyDescent="0.2">
      <c r="A18" s="104" t="s">
        <v>109</v>
      </c>
      <c r="B18" s="104"/>
      <c r="C18" s="104"/>
      <c r="D18" s="104"/>
      <c r="E18" s="104"/>
      <c r="F18" s="116"/>
      <c r="G18" s="116"/>
      <c r="H18" s="104"/>
    </row>
    <row r="19" spans="1:9" s="1" customFormat="1" ht="11.25" x14ac:dyDescent="0.2">
      <c r="A19" s="132"/>
      <c r="B19" s="133"/>
      <c r="C19" s="133"/>
      <c r="D19" s="134"/>
      <c r="E19" s="135"/>
      <c r="F19" s="116"/>
      <c r="G19" s="116"/>
      <c r="H19" s="116"/>
    </row>
    <row r="20" spans="1:9" s="1" customFormat="1" ht="11.25" x14ac:dyDescent="0.2">
      <c r="A20" s="136"/>
      <c r="B20" s="116"/>
      <c r="C20" s="116"/>
      <c r="D20" s="97" t="s">
        <v>110</v>
      </c>
      <c r="E20" s="137" t="s">
        <v>185</v>
      </c>
      <c r="F20" s="116"/>
      <c r="G20" s="116"/>
      <c r="H20" s="116"/>
    </row>
    <row r="21" spans="1:9" s="1" customFormat="1" ht="11.25" x14ac:dyDescent="0.2">
      <c r="A21" s="136"/>
      <c r="B21" s="116"/>
      <c r="C21" s="116"/>
      <c r="D21" s="97" t="s">
        <v>111</v>
      </c>
      <c r="E21" s="137" t="s">
        <v>187</v>
      </c>
      <c r="F21" s="116"/>
      <c r="G21" s="116"/>
      <c r="H21" s="116"/>
    </row>
    <row r="22" spans="1:9" s="1" customFormat="1" ht="11.25" x14ac:dyDescent="0.2">
      <c r="A22" s="142" t="str">
        <f>cargo&amp;", "&amp;responsable</f>
        <v>DIRECTOR GENERAL, JORGE L. DÁVALOS MICELI</v>
      </c>
      <c r="B22" s="140"/>
      <c r="C22" s="139"/>
      <c r="D22" s="139"/>
      <c r="E22" s="141"/>
      <c r="F22" s="116"/>
      <c r="G22" s="116"/>
      <c r="H22" s="116"/>
    </row>
    <row r="23" spans="1:9" ht="11.25" customHeight="1" x14ac:dyDescent="0.15">
      <c r="A23" s="104"/>
      <c r="B23" s="104"/>
      <c r="C23" s="104"/>
      <c r="D23" s="104"/>
      <c r="E23" s="104"/>
      <c r="F23" s="104"/>
      <c r="G23" s="104"/>
      <c r="H23" s="122" t="s">
        <v>35</v>
      </c>
    </row>
  </sheetData>
  <mergeCells count="4">
    <mergeCell ref="B3:F4"/>
    <mergeCell ref="B6:F9"/>
    <mergeCell ref="A2:F2"/>
    <mergeCell ref="A11:E11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20"/>
  <sheetViews>
    <sheetView showGridLines="0" showZeros="0" zoomScaleNormal="100" workbookViewId="0">
      <selection activeCell="B6" sqref="B6:F9"/>
    </sheetView>
  </sheetViews>
  <sheetFormatPr baseColWidth="10" defaultColWidth="9.3984375" defaultRowHeight="9" x14ac:dyDescent="0.15"/>
  <cols>
    <col min="1" max="1" width="16" customWidth="1"/>
    <col min="2" max="2" width="41" customWidth="1"/>
    <col min="3" max="3" width="10" customWidth="1"/>
    <col min="4" max="5" width="18" customWidth="1"/>
    <col min="6" max="6" width="12.19921875" bestFit="1" customWidth="1"/>
    <col min="7" max="7" width="13.3984375" bestFit="1" customWidth="1"/>
    <col min="8" max="8" width="13.3984375" customWidth="1"/>
    <col min="9" max="9" width="7" customWidth="1"/>
  </cols>
  <sheetData>
    <row r="1" spans="1:9" ht="12" thickBot="1" x14ac:dyDescent="0.25">
      <c r="A1" s="1" t="s">
        <v>28</v>
      </c>
      <c r="B1" s="1"/>
      <c r="C1" s="1"/>
      <c r="D1" s="1"/>
      <c r="E1" s="1"/>
      <c r="F1" s="1"/>
    </row>
    <row r="2" spans="1:9" ht="12.75" customHeight="1" thickTop="1" x14ac:dyDescent="0.25">
      <c r="A2" s="160" t="str">
        <f>razonsocial</f>
        <v>Neodata, S.A. de C.V.</v>
      </c>
      <c r="B2" s="161"/>
      <c r="C2" s="161"/>
      <c r="D2" s="161"/>
      <c r="E2" s="161"/>
      <c r="F2" s="161"/>
      <c r="G2" s="73"/>
      <c r="H2" s="73"/>
      <c r="I2" s="85"/>
    </row>
    <row r="3" spans="1:9" ht="11.25" x14ac:dyDescent="0.2">
      <c r="A3" s="70" t="s">
        <v>112</v>
      </c>
      <c r="B3" s="159" t="str">
        <f>nombrecliente</f>
        <v>Sistema de Comunicaciones y Transportes, Sistema de Transporte Colectivo Metro, Administración General de Recursos, Línea 12 (Línea Dorada)</v>
      </c>
      <c r="C3" s="159"/>
      <c r="D3" s="159"/>
      <c r="E3" s="159"/>
      <c r="F3" s="159"/>
      <c r="G3" s="2"/>
      <c r="H3" s="4"/>
      <c r="I3" s="3"/>
    </row>
    <row r="4" spans="1:9" ht="11.25" x14ac:dyDescent="0.2">
      <c r="A4" s="71"/>
      <c r="B4" s="159"/>
      <c r="C4" s="159"/>
      <c r="D4" s="159"/>
      <c r="E4" s="159"/>
      <c r="F4" s="159"/>
      <c r="G4" s="2"/>
      <c r="H4" s="4"/>
      <c r="I4" s="3"/>
    </row>
    <row r="5" spans="1:9" ht="11.25" x14ac:dyDescent="0.2">
      <c r="A5" s="70" t="s">
        <v>254</v>
      </c>
      <c r="B5" s="39" t="str">
        <f>numerodeconcurso</f>
        <v>2009/0257-0001</v>
      </c>
      <c r="C5" s="2"/>
      <c r="E5" s="40" t="s">
        <v>29</v>
      </c>
      <c r="F5" s="66">
        <f>fechadeconcurso</f>
        <v>40017</v>
      </c>
      <c r="H5" s="4"/>
      <c r="I5" s="3"/>
    </row>
    <row r="6" spans="1:9" ht="11.25" x14ac:dyDescent="0.2">
      <c r="A6" s="70" t="s">
        <v>113</v>
      </c>
      <c r="B6" s="16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63"/>
      <c r="D6" s="163"/>
      <c r="E6" s="163"/>
      <c r="F6" s="163"/>
      <c r="G6" s="40" t="s">
        <v>127</v>
      </c>
      <c r="H6" s="2" t="str">
        <f>plazocalculado&amp;" días"</f>
        <v>153 días</v>
      </c>
      <c r="I6" s="82"/>
    </row>
    <row r="7" spans="1:9" ht="11.25" x14ac:dyDescent="0.2">
      <c r="A7" s="71"/>
      <c r="B7" s="163"/>
      <c r="C7" s="163"/>
      <c r="D7" s="163"/>
      <c r="E7" s="163"/>
      <c r="F7" s="163"/>
      <c r="G7" s="40" t="s">
        <v>117</v>
      </c>
      <c r="H7" s="83">
        <f>fechainicio</f>
        <v>40026</v>
      </c>
      <c r="I7" s="82"/>
    </row>
    <row r="8" spans="1:9" ht="11.25" x14ac:dyDescent="0.2">
      <c r="A8" s="71"/>
      <c r="B8" s="163"/>
      <c r="C8" s="163"/>
      <c r="D8" s="163"/>
      <c r="E8" s="163"/>
      <c r="F8" s="163"/>
      <c r="G8" s="40"/>
      <c r="H8" s="83"/>
      <c r="I8" s="82"/>
    </row>
    <row r="9" spans="1:9" ht="11.25" x14ac:dyDescent="0.2">
      <c r="A9" s="71"/>
      <c r="B9" s="163"/>
      <c r="C9" s="163"/>
      <c r="D9" s="163"/>
      <c r="E9" s="163"/>
      <c r="F9" s="163"/>
      <c r="G9" s="40" t="s">
        <v>116</v>
      </c>
      <c r="H9" s="66">
        <f>fechaterminacion</f>
        <v>40178</v>
      </c>
      <c r="I9" s="82"/>
    </row>
    <row r="10" spans="1:9" ht="12" thickBot="1" x14ac:dyDescent="0.25">
      <c r="A10" s="72" t="s">
        <v>114</v>
      </c>
      <c r="B10" s="2" t="str">
        <f>direcciondelaobra&amp;", "&amp;coloniadelaobra&amp;", "&amp;ciudaddelaobra&amp;", "&amp;estadodelaobra</f>
        <v>Tramo de Barranca del Muerto a Tlahuac., Colonia de la obra., México, Distrito Federal</v>
      </c>
      <c r="C10" s="3"/>
      <c r="G10" s="2"/>
      <c r="H10" s="7"/>
      <c r="I10" s="3"/>
    </row>
    <row r="11" spans="1:9" ht="12.75" thickTop="1" thickBot="1" x14ac:dyDescent="0.25">
      <c r="A11" s="123" t="s">
        <v>258</v>
      </c>
      <c r="B11" s="123"/>
      <c r="C11" s="123"/>
      <c r="D11" s="123"/>
      <c r="E11" s="123"/>
      <c r="F11" s="81"/>
      <c r="G11" s="81"/>
      <c r="H11" s="81"/>
    </row>
    <row r="12" spans="1:9" ht="10.5" thickTop="1" thickBot="1" x14ac:dyDescent="0.2">
      <c r="A12" s="91" t="s">
        <v>30</v>
      </c>
      <c r="B12" s="92" t="s">
        <v>31</v>
      </c>
      <c r="C12" s="92" t="s">
        <v>32</v>
      </c>
      <c r="D12" s="92" t="s">
        <v>33</v>
      </c>
      <c r="E12" s="131" t="s">
        <v>24</v>
      </c>
      <c r="F12" s="104"/>
      <c r="G12" s="104"/>
      <c r="H12" s="104"/>
    </row>
    <row r="13" spans="1:9" ht="9.75" thickTop="1" x14ac:dyDescent="0.15">
      <c r="A13" s="104" t="s">
        <v>34</v>
      </c>
      <c r="B13" s="105"/>
      <c r="C13" s="105"/>
      <c r="D13" s="105"/>
      <c r="E13" s="104"/>
      <c r="F13" s="104"/>
      <c r="G13" s="104"/>
      <c r="H13" s="104"/>
    </row>
    <row r="14" spans="1:9" x14ac:dyDescent="0.15">
      <c r="A14" s="106" t="s">
        <v>103</v>
      </c>
      <c r="B14" s="107" t="s">
        <v>106</v>
      </c>
      <c r="C14" s="108" t="s">
        <v>25</v>
      </c>
      <c r="D14" s="113" t="s">
        <v>27</v>
      </c>
      <c r="E14" s="110" t="s">
        <v>174</v>
      </c>
      <c r="F14" s="104"/>
      <c r="G14" s="104"/>
      <c r="H14" s="111"/>
    </row>
    <row r="15" spans="1:9" x14ac:dyDescent="0.15">
      <c r="A15" s="121"/>
      <c r="B15" s="112"/>
      <c r="C15" s="108"/>
      <c r="D15" s="113"/>
      <c r="E15" s="109" t="s">
        <v>176</v>
      </c>
      <c r="F15" s="104"/>
      <c r="G15" s="104"/>
      <c r="H15" s="111"/>
    </row>
    <row r="16" spans="1:9" x14ac:dyDescent="0.15">
      <c r="A16" s="121"/>
      <c r="B16" s="112"/>
      <c r="C16" s="108"/>
      <c r="D16" s="113"/>
      <c r="E16" s="115"/>
      <c r="F16" s="104"/>
      <c r="G16" s="104"/>
      <c r="H16" s="111"/>
    </row>
    <row r="17" spans="1:8" s="1" customFormat="1" ht="11.25" x14ac:dyDescent="0.2">
      <c r="A17" s="104" t="s">
        <v>109</v>
      </c>
      <c r="B17" s="104"/>
      <c r="C17" s="104"/>
      <c r="D17" s="104"/>
      <c r="E17" s="104"/>
      <c r="F17" s="116"/>
      <c r="G17" s="104"/>
      <c r="H17" s="104"/>
    </row>
    <row r="18" spans="1:8" s="1" customFormat="1" ht="11.25" x14ac:dyDescent="0.2">
      <c r="A18" s="132"/>
      <c r="B18" s="133"/>
      <c r="C18" s="133"/>
      <c r="D18" s="134"/>
      <c r="E18" s="135"/>
      <c r="F18" s="116"/>
      <c r="G18" s="116"/>
      <c r="H18" s="104"/>
    </row>
    <row r="19" spans="1:8" s="1" customFormat="1" ht="11.25" x14ac:dyDescent="0.2">
      <c r="A19" s="138"/>
      <c r="B19" s="140" t="str">
        <f>cargo&amp;", "&amp;responsable</f>
        <v>DIRECTOR GENERAL, JORGE L. DÁVALOS MICELI</v>
      </c>
      <c r="C19" s="139"/>
      <c r="D19" s="139"/>
      <c r="E19" s="141"/>
      <c r="F19" s="116"/>
      <c r="G19" s="116"/>
      <c r="H19" s="104"/>
    </row>
    <row r="20" spans="1:8" x14ac:dyDescent="0.15">
      <c r="A20" s="104"/>
      <c r="B20" s="104"/>
      <c r="C20" s="104"/>
      <c r="D20" s="104"/>
      <c r="E20" s="104"/>
      <c r="F20" s="104"/>
      <c r="G20" s="104"/>
      <c r="H20" s="122" t="s">
        <v>35</v>
      </c>
    </row>
  </sheetData>
  <mergeCells count="3">
    <mergeCell ref="B3:F4"/>
    <mergeCell ref="A2:F2"/>
    <mergeCell ref="B6:F9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5"/>
  <dimension ref="A1:I23"/>
  <sheetViews>
    <sheetView showGridLines="0" showZeros="0" zoomScaleNormal="100" workbookViewId="0">
      <selection activeCell="B6" sqref="B6:F9"/>
    </sheetView>
  </sheetViews>
  <sheetFormatPr baseColWidth="10" defaultColWidth="9.3984375" defaultRowHeight="9" x14ac:dyDescent="0.15"/>
  <cols>
    <col min="1" max="1" width="16" customWidth="1"/>
    <col min="2" max="2" width="41" customWidth="1"/>
    <col min="3" max="3" width="10" customWidth="1"/>
    <col min="4" max="5" width="18" customWidth="1"/>
    <col min="6" max="6" width="12.19921875" bestFit="1" customWidth="1"/>
    <col min="7" max="7" width="13.3984375" bestFit="1" customWidth="1"/>
    <col min="8" max="8" width="13.796875" bestFit="1" customWidth="1"/>
    <col min="9" max="9" width="7" customWidth="1"/>
  </cols>
  <sheetData>
    <row r="1" spans="1:9" ht="12" thickBot="1" x14ac:dyDescent="0.25">
      <c r="A1" s="1" t="s">
        <v>28</v>
      </c>
      <c r="B1" s="1"/>
      <c r="C1" s="1"/>
      <c r="D1" s="1"/>
      <c r="E1" s="1"/>
      <c r="F1" s="1"/>
    </row>
    <row r="2" spans="1:9" ht="12.75" customHeight="1" thickTop="1" x14ac:dyDescent="0.25">
      <c r="A2" s="160" t="str">
        <f>razonsocial</f>
        <v>Neodata, S.A. de C.V.</v>
      </c>
      <c r="B2" s="161"/>
      <c r="C2" s="161"/>
      <c r="D2" s="161"/>
      <c r="E2" s="161"/>
      <c r="F2" s="161"/>
      <c r="G2" s="73"/>
      <c r="H2" s="74"/>
      <c r="I2" s="77"/>
    </row>
    <row r="3" spans="1:9" ht="11.25" x14ac:dyDescent="0.2">
      <c r="A3" s="70" t="s">
        <v>112</v>
      </c>
      <c r="B3" s="159" t="str">
        <f>nombrecliente</f>
        <v>Sistema de Comunicaciones y Transportes, Sistema de Transporte Colectivo Metro, Administración General de Recursos, Línea 12 (Línea Dorada)</v>
      </c>
      <c r="C3" s="159"/>
      <c r="D3" s="159"/>
      <c r="E3" s="159"/>
      <c r="F3" s="159"/>
      <c r="G3" s="2"/>
      <c r="H3" s="3"/>
      <c r="I3" s="82"/>
    </row>
    <row r="4" spans="1:9" ht="11.25" x14ac:dyDescent="0.2">
      <c r="A4" s="71"/>
      <c r="B4" s="159"/>
      <c r="C4" s="159"/>
      <c r="D4" s="159"/>
      <c r="E4" s="159"/>
      <c r="F4" s="159"/>
      <c r="G4" s="2"/>
      <c r="H4" s="3"/>
      <c r="I4" s="82"/>
    </row>
    <row r="5" spans="1:9" ht="11.25" x14ac:dyDescent="0.2">
      <c r="A5" s="70" t="s">
        <v>254</v>
      </c>
      <c r="B5" s="39" t="str">
        <f>numerodeconcurso</f>
        <v>2009/0257-0001</v>
      </c>
      <c r="C5" s="2"/>
      <c r="E5" s="40" t="s">
        <v>29</v>
      </c>
      <c r="F5" s="66">
        <f>fechadeconcurso</f>
        <v>40017</v>
      </c>
      <c r="I5" s="82"/>
    </row>
    <row r="6" spans="1:9" ht="11.25" x14ac:dyDescent="0.2">
      <c r="A6" s="70" t="s">
        <v>113</v>
      </c>
      <c r="B6" s="16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63"/>
      <c r="D6" s="163"/>
      <c r="E6" s="163"/>
      <c r="F6" s="163"/>
      <c r="G6" s="40" t="s">
        <v>127</v>
      </c>
      <c r="H6" s="2" t="str">
        <f>plazocalculado&amp;" días"</f>
        <v>153 días</v>
      </c>
      <c r="I6" s="82"/>
    </row>
    <row r="7" spans="1:9" ht="11.25" x14ac:dyDescent="0.2">
      <c r="A7" s="71"/>
      <c r="B7" s="163"/>
      <c r="C7" s="163"/>
      <c r="D7" s="163"/>
      <c r="E7" s="163"/>
      <c r="F7" s="163"/>
      <c r="G7" s="40" t="s">
        <v>117</v>
      </c>
      <c r="H7" s="66">
        <f>fechainicio</f>
        <v>40026</v>
      </c>
      <c r="I7" s="82"/>
    </row>
    <row r="8" spans="1:9" ht="11.25" x14ac:dyDescent="0.2">
      <c r="A8" s="71"/>
      <c r="B8" s="163"/>
      <c r="C8" s="163"/>
      <c r="D8" s="163"/>
      <c r="E8" s="163"/>
      <c r="F8" s="163"/>
      <c r="G8" s="40"/>
      <c r="H8" s="66"/>
      <c r="I8" s="82"/>
    </row>
    <row r="9" spans="1:9" ht="11.25" x14ac:dyDescent="0.2">
      <c r="A9" s="71"/>
      <c r="B9" s="163"/>
      <c r="C9" s="163"/>
      <c r="D9" s="163"/>
      <c r="E9" s="163"/>
      <c r="F9" s="163"/>
      <c r="G9" s="40" t="s">
        <v>116</v>
      </c>
      <c r="H9" s="66">
        <f>fechaterminacion</f>
        <v>40178</v>
      </c>
      <c r="I9" s="82"/>
    </row>
    <row r="10" spans="1:9" ht="12" thickBot="1" x14ac:dyDescent="0.25">
      <c r="A10" s="70" t="s">
        <v>114</v>
      </c>
      <c r="B10" s="2" t="str">
        <f>direcciondelaobra&amp;", "&amp;coloniadelaobra&amp;", "&amp;ciudaddelaobra&amp;", "&amp;estadodelaobra</f>
        <v>Tramo de Barranca del Muerto a Tlahuac., Colonia de la obra., México, Distrito Federal</v>
      </c>
      <c r="C10" s="3"/>
      <c r="G10" s="2"/>
      <c r="H10" s="3"/>
      <c r="I10" s="82"/>
    </row>
    <row r="11" spans="1:9" ht="12.75" thickTop="1" thickBot="1" x14ac:dyDescent="0.25">
      <c r="A11" s="87" t="s">
        <v>259</v>
      </c>
      <c r="B11" s="86"/>
      <c r="C11" s="86"/>
      <c r="D11" s="86"/>
      <c r="E11" s="86"/>
      <c r="F11" s="81"/>
      <c r="G11" s="81"/>
      <c r="H11" s="81"/>
    </row>
    <row r="12" spans="1:9" ht="10.5" thickTop="1" thickBot="1" x14ac:dyDescent="0.2">
      <c r="A12" s="91" t="s">
        <v>30</v>
      </c>
      <c r="B12" s="92" t="s">
        <v>31</v>
      </c>
      <c r="C12" s="92" t="s">
        <v>32</v>
      </c>
      <c r="D12" s="92" t="s">
        <v>33</v>
      </c>
      <c r="E12" s="131" t="s">
        <v>24</v>
      </c>
      <c r="F12" s="104"/>
      <c r="G12" s="104"/>
      <c r="H12" s="104"/>
    </row>
    <row r="13" spans="1:9" ht="9.75" thickTop="1" x14ac:dyDescent="0.15">
      <c r="A13" s="104" t="s">
        <v>34</v>
      </c>
      <c r="B13" s="105"/>
      <c r="C13" s="105"/>
      <c r="D13" s="105"/>
      <c r="E13" s="104"/>
      <c r="F13" s="104"/>
      <c r="G13" s="104"/>
      <c r="H13" s="104"/>
    </row>
    <row r="14" spans="1:9" x14ac:dyDescent="0.15">
      <c r="A14" s="106" t="s">
        <v>103</v>
      </c>
      <c r="B14" s="107" t="s">
        <v>106</v>
      </c>
      <c r="C14" s="108" t="s">
        <v>25</v>
      </c>
      <c r="D14" s="113" t="s">
        <v>27</v>
      </c>
      <c r="E14" s="110" t="s">
        <v>174</v>
      </c>
      <c r="F14" s="104"/>
      <c r="G14" s="104"/>
      <c r="H14" s="111"/>
    </row>
    <row r="15" spans="1:9" x14ac:dyDescent="0.15">
      <c r="A15" s="108"/>
      <c r="B15" s="112"/>
      <c r="C15" s="108"/>
      <c r="D15" s="113"/>
      <c r="E15" s="109" t="s">
        <v>176</v>
      </c>
      <c r="F15" s="104"/>
      <c r="G15" s="104"/>
      <c r="H15" s="111"/>
    </row>
    <row r="16" spans="1:9" x14ac:dyDescent="0.15">
      <c r="A16" s="108"/>
      <c r="B16" s="112"/>
      <c r="C16" s="108"/>
      <c r="D16" s="113"/>
      <c r="E16" s="114" t="s">
        <v>178</v>
      </c>
      <c r="F16" s="104"/>
      <c r="G16" s="104"/>
      <c r="H16" s="111"/>
    </row>
    <row r="17" spans="1:9" x14ac:dyDescent="0.15">
      <c r="A17" s="108"/>
      <c r="B17" s="112"/>
      <c r="C17" s="108"/>
      <c r="D17" s="113"/>
      <c r="E17" s="115"/>
      <c r="F17" s="104"/>
      <c r="G17" s="104"/>
      <c r="H17" s="111"/>
    </row>
    <row r="18" spans="1:9" s="1" customFormat="1" ht="11.25" x14ac:dyDescent="0.2">
      <c r="A18" s="104" t="s">
        <v>109</v>
      </c>
      <c r="B18" s="104"/>
      <c r="C18" s="104"/>
      <c r="D18" s="104"/>
      <c r="E18" s="104"/>
      <c r="F18" s="116"/>
      <c r="G18" s="104"/>
      <c r="H18" s="104"/>
    </row>
    <row r="19" spans="1:9" s="1" customFormat="1" ht="11.25" x14ac:dyDescent="0.2">
      <c r="A19" s="132"/>
      <c r="B19" s="133"/>
      <c r="C19" s="133"/>
      <c r="D19" s="134"/>
      <c r="E19" s="135"/>
      <c r="F19" s="116"/>
      <c r="G19" s="116"/>
      <c r="H19" s="116"/>
      <c r="I19" s="2"/>
    </row>
    <row r="20" spans="1:9" s="1" customFormat="1" ht="11.25" x14ac:dyDescent="0.2">
      <c r="A20" s="136"/>
      <c r="B20" s="116"/>
      <c r="C20" s="116"/>
      <c r="D20" s="97" t="s">
        <v>110</v>
      </c>
      <c r="E20" s="137" t="s">
        <v>185</v>
      </c>
      <c r="F20" s="116"/>
      <c r="G20" s="116"/>
      <c r="H20" s="116"/>
      <c r="I20" s="2"/>
    </row>
    <row r="21" spans="1:9" s="1" customFormat="1" ht="11.25" x14ac:dyDescent="0.2">
      <c r="A21" s="136"/>
      <c r="B21" s="116"/>
      <c r="C21" s="116"/>
      <c r="D21" s="97" t="s">
        <v>111</v>
      </c>
      <c r="E21" s="137" t="s">
        <v>187</v>
      </c>
      <c r="F21" s="116"/>
      <c r="G21" s="116"/>
      <c r="H21" s="116"/>
      <c r="I21" s="2"/>
    </row>
    <row r="22" spans="1:9" ht="11.25" x14ac:dyDescent="0.2">
      <c r="A22" s="142" t="str">
        <f>cargo&amp;", "&amp;responsable</f>
        <v>DIRECTOR GENERAL, JORGE L. DÁVALOS MICELI</v>
      </c>
      <c r="B22" s="140"/>
      <c r="C22" s="139"/>
      <c r="D22" s="139"/>
      <c r="E22" s="141"/>
      <c r="F22" s="116"/>
      <c r="G22" s="116"/>
      <c r="H22" s="116"/>
      <c r="I22" s="2"/>
    </row>
    <row r="23" spans="1:9" ht="11.25" customHeight="1" x14ac:dyDescent="0.15">
      <c r="A23" s="104"/>
      <c r="B23" s="104"/>
      <c r="C23" s="104"/>
      <c r="D23" s="104"/>
      <c r="E23" s="104"/>
      <c r="F23" s="104"/>
      <c r="G23" s="104"/>
      <c r="H23" s="104" t="s">
        <v>35</v>
      </c>
    </row>
  </sheetData>
  <mergeCells count="3">
    <mergeCell ref="B3:F4"/>
    <mergeCell ref="A2:F2"/>
    <mergeCell ref="B6:F9"/>
  </mergeCells>
  <pageMargins left="0.59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20"/>
  <sheetViews>
    <sheetView showGridLines="0" showZeros="0" zoomScaleNormal="100" workbookViewId="0">
      <selection activeCell="B6" sqref="B6:F9"/>
    </sheetView>
  </sheetViews>
  <sheetFormatPr baseColWidth="10" defaultColWidth="9.3984375" defaultRowHeight="9" x14ac:dyDescent="0.15"/>
  <cols>
    <col min="1" max="1" width="16" customWidth="1"/>
    <col min="2" max="2" width="41" customWidth="1"/>
    <col min="3" max="3" width="10" customWidth="1"/>
    <col min="4" max="5" width="18" customWidth="1"/>
    <col min="6" max="6" width="12.19921875" bestFit="1" customWidth="1"/>
    <col min="7" max="7" width="13.3984375" bestFit="1" customWidth="1"/>
    <col min="8" max="8" width="13.3984375" customWidth="1"/>
    <col min="9" max="9" width="7" customWidth="1"/>
  </cols>
  <sheetData>
    <row r="1" spans="1:9" ht="12" thickBot="1" x14ac:dyDescent="0.25">
      <c r="A1" s="1" t="s">
        <v>28</v>
      </c>
      <c r="B1" s="1"/>
      <c r="C1" s="1"/>
      <c r="D1" s="1"/>
      <c r="E1" s="1"/>
      <c r="F1" s="1"/>
    </row>
    <row r="2" spans="1:9" ht="12.75" customHeight="1" thickTop="1" x14ac:dyDescent="0.25">
      <c r="A2" s="160" t="str">
        <f>razonsocial</f>
        <v>Neodata, S.A. de C.V.</v>
      </c>
      <c r="B2" s="161"/>
      <c r="C2" s="161"/>
      <c r="D2" s="161"/>
      <c r="E2" s="161"/>
      <c r="F2" s="161"/>
      <c r="G2" s="73"/>
      <c r="H2" s="73"/>
      <c r="I2" s="85"/>
    </row>
    <row r="3" spans="1:9" ht="11.25" x14ac:dyDescent="0.2">
      <c r="A3" s="70" t="s">
        <v>112</v>
      </c>
      <c r="B3" s="159" t="str">
        <f>nombrecliente</f>
        <v>Sistema de Comunicaciones y Transportes, Sistema de Transporte Colectivo Metro, Administración General de Recursos, Línea 12 (Línea Dorada)</v>
      </c>
      <c r="C3" s="159"/>
      <c r="D3" s="159"/>
      <c r="E3" s="159"/>
      <c r="F3" s="159"/>
      <c r="G3" s="2"/>
      <c r="H3" s="3"/>
      <c r="I3" s="82"/>
    </row>
    <row r="4" spans="1:9" ht="11.25" x14ac:dyDescent="0.2">
      <c r="A4" s="71"/>
      <c r="B4" s="159"/>
      <c r="C4" s="159"/>
      <c r="D4" s="159"/>
      <c r="E4" s="159"/>
      <c r="F4" s="159"/>
      <c r="G4" s="2"/>
      <c r="H4" s="3"/>
      <c r="I4" s="82"/>
    </row>
    <row r="5" spans="1:9" ht="11.25" x14ac:dyDescent="0.2">
      <c r="A5" s="70" t="s">
        <v>254</v>
      </c>
      <c r="B5" s="39" t="str">
        <f>numerodeconcurso</f>
        <v>2009/0257-0001</v>
      </c>
      <c r="C5" s="2"/>
      <c r="E5" s="40" t="s">
        <v>29</v>
      </c>
      <c r="F5" s="66">
        <f>fechadeconcurso</f>
        <v>40017</v>
      </c>
      <c r="H5" s="3"/>
      <c r="I5" s="82"/>
    </row>
    <row r="6" spans="1:9" ht="11.25" x14ac:dyDescent="0.2">
      <c r="A6" s="70" t="s">
        <v>113</v>
      </c>
      <c r="B6" s="16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63"/>
      <c r="D6" s="163"/>
      <c r="E6" s="163"/>
      <c r="F6" s="163"/>
      <c r="G6" s="40" t="s">
        <v>127</v>
      </c>
      <c r="H6" s="2" t="str">
        <f>plazocalculado&amp;" días"</f>
        <v>153 días</v>
      </c>
      <c r="I6" s="82"/>
    </row>
    <row r="7" spans="1:9" ht="11.25" x14ac:dyDescent="0.2">
      <c r="A7" s="71"/>
      <c r="B7" s="163"/>
      <c r="C7" s="163"/>
      <c r="D7" s="163"/>
      <c r="E7" s="163"/>
      <c r="F7" s="163"/>
      <c r="G7" s="40" t="s">
        <v>117</v>
      </c>
      <c r="H7" s="66">
        <f>fechainicio</f>
        <v>40026</v>
      </c>
      <c r="I7" s="82"/>
    </row>
    <row r="8" spans="1:9" ht="11.25" x14ac:dyDescent="0.2">
      <c r="A8" s="71"/>
      <c r="B8" s="163"/>
      <c r="C8" s="163"/>
      <c r="D8" s="163"/>
      <c r="E8" s="163"/>
      <c r="F8" s="163"/>
      <c r="G8" s="40"/>
      <c r="H8" s="66"/>
      <c r="I8" s="82"/>
    </row>
    <row r="9" spans="1:9" ht="11.25" x14ac:dyDescent="0.2">
      <c r="A9" s="71"/>
      <c r="B9" s="163"/>
      <c r="C9" s="163"/>
      <c r="D9" s="163"/>
      <c r="E9" s="163"/>
      <c r="F9" s="163"/>
      <c r="G9" s="40" t="s">
        <v>116</v>
      </c>
      <c r="H9" s="66">
        <f>fechaterminacion</f>
        <v>40178</v>
      </c>
      <c r="I9" s="82"/>
    </row>
    <row r="10" spans="1:9" ht="12" thickBot="1" x14ac:dyDescent="0.25">
      <c r="A10" s="70" t="s">
        <v>114</v>
      </c>
      <c r="B10" s="2" t="str">
        <f>direcciondelaobra&amp;", "&amp;coloniadelaobra&amp;", "&amp;ciudaddelaobra&amp;", "&amp;estadodelaobra</f>
        <v>Tramo de Barranca del Muerto a Tlahuac., Colonia de la obra., México, Distrito Federal</v>
      </c>
      <c r="C10" s="3"/>
      <c r="G10" s="2"/>
      <c r="H10" s="3"/>
      <c r="I10" s="82"/>
    </row>
    <row r="11" spans="1:9" ht="12.75" thickTop="1" thickBot="1" x14ac:dyDescent="0.25">
      <c r="A11" s="87" t="s">
        <v>259</v>
      </c>
      <c r="B11" s="86"/>
      <c r="C11" s="86"/>
      <c r="D11" s="86"/>
      <c r="E11" s="86"/>
      <c r="F11" s="81"/>
      <c r="G11" s="81"/>
      <c r="H11" s="81"/>
    </row>
    <row r="12" spans="1:9" ht="10.5" thickTop="1" thickBot="1" x14ac:dyDescent="0.2">
      <c r="A12" s="91" t="s">
        <v>30</v>
      </c>
      <c r="B12" s="92" t="s">
        <v>31</v>
      </c>
      <c r="C12" s="92" t="s">
        <v>32</v>
      </c>
      <c r="D12" s="92" t="s">
        <v>33</v>
      </c>
      <c r="E12" s="131" t="s">
        <v>24</v>
      </c>
      <c r="F12" s="104"/>
      <c r="G12" s="104"/>
      <c r="H12" s="104"/>
    </row>
    <row r="13" spans="1:9" ht="9.75" thickTop="1" x14ac:dyDescent="0.15">
      <c r="A13" s="104" t="s">
        <v>34</v>
      </c>
      <c r="B13" s="105"/>
      <c r="C13" s="105"/>
      <c r="D13" s="105"/>
      <c r="E13" s="104"/>
      <c r="F13" s="104"/>
      <c r="G13" s="104"/>
      <c r="H13" s="104"/>
    </row>
    <row r="14" spans="1:9" x14ac:dyDescent="0.15">
      <c r="A14" s="106" t="s">
        <v>103</v>
      </c>
      <c r="B14" s="107" t="s">
        <v>106</v>
      </c>
      <c r="C14" s="108" t="s">
        <v>25</v>
      </c>
      <c r="D14" s="113" t="s">
        <v>27</v>
      </c>
      <c r="E14" s="110" t="s">
        <v>174</v>
      </c>
      <c r="F14" s="104"/>
      <c r="G14" s="104"/>
      <c r="H14" s="111"/>
    </row>
    <row r="15" spans="1:9" x14ac:dyDescent="0.15">
      <c r="A15" s="108"/>
      <c r="B15" s="112"/>
      <c r="C15" s="108"/>
      <c r="D15" s="113"/>
      <c r="E15" s="109" t="s">
        <v>176</v>
      </c>
      <c r="F15" s="104"/>
      <c r="G15" s="104"/>
      <c r="H15" s="111"/>
    </row>
    <row r="16" spans="1:9" x14ac:dyDescent="0.15">
      <c r="A16" s="108"/>
      <c r="B16" s="112"/>
      <c r="C16" s="108"/>
      <c r="D16" s="113"/>
      <c r="E16" s="115"/>
      <c r="F16" s="104"/>
      <c r="G16" s="104"/>
      <c r="H16" s="111"/>
    </row>
    <row r="17" spans="1:9" s="1" customFormat="1" ht="11.25" x14ac:dyDescent="0.2">
      <c r="A17" s="104" t="s">
        <v>109</v>
      </c>
      <c r="B17" s="104"/>
      <c r="C17" s="104"/>
      <c r="D17" s="104"/>
      <c r="E17" s="104"/>
      <c r="F17" s="116"/>
      <c r="G17" s="104"/>
      <c r="H17" s="104"/>
    </row>
    <row r="18" spans="1:9" s="1" customFormat="1" ht="11.25" x14ac:dyDescent="0.2">
      <c r="A18" s="132"/>
      <c r="B18" s="133"/>
      <c r="C18" s="133"/>
      <c r="D18" s="134"/>
      <c r="E18" s="135"/>
      <c r="F18" s="116"/>
      <c r="G18" s="116"/>
      <c r="H18" s="116"/>
      <c r="I18" s="2"/>
    </row>
    <row r="19" spans="1:9" ht="11.25" x14ac:dyDescent="0.2">
      <c r="A19" s="138"/>
      <c r="B19" s="140" t="str">
        <f>cargo&amp;", "&amp;responsable</f>
        <v>DIRECTOR GENERAL, JORGE L. DÁVALOS MICELI</v>
      </c>
      <c r="C19" s="139"/>
      <c r="D19" s="139"/>
      <c r="E19" s="141"/>
      <c r="F19" s="116"/>
      <c r="G19" s="116"/>
      <c r="H19" s="116"/>
      <c r="I19" s="2"/>
    </row>
    <row r="20" spans="1:9" ht="11.25" customHeight="1" x14ac:dyDescent="0.15">
      <c r="A20" s="104"/>
      <c r="B20" s="104"/>
      <c r="C20" s="104"/>
      <c r="D20" s="104"/>
      <c r="E20" s="104"/>
      <c r="F20" s="104"/>
      <c r="G20" s="104"/>
      <c r="H20" s="122" t="s">
        <v>35</v>
      </c>
    </row>
  </sheetData>
  <mergeCells count="3">
    <mergeCell ref="B3:F4"/>
    <mergeCell ref="A2:F2"/>
    <mergeCell ref="B6:F9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23"/>
  <sheetViews>
    <sheetView showGridLines="0" showZeros="0" zoomScaleNormal="100" workbookViewId="0">
      <selection activeCell="B6" sqref="B6:G9"/>
    </sheetView>
  </sheetViews>
  <sheetFormatPr baseColWidth="10" defaultColWidth="9.3984375" defaultRowHeight="9" x14ac:dyDescent="0.15"/>
  <cols>
    <col min="1" max="1" width="16.19921875" customWidth="1"/>
    <col min="2" max="2" width="10" customWidth="1"/>
    <col min="3" max="3" width="36" customWidth="1"/>
    <col min="4" max="4" width="10" customWidth="1"/>
    <col min="5" max="6" width="18" customWidth="1"/>
    <col min="7" max="7" width="12.19921875" bestFit="1" customWidth="1"/>
    <col min="8" max="8" width="13.3984375" bestFit="1" customWidth="1"/>
    <col min="9" max="9" width="13.19921875" customWidth="1"/>
    <col min="10" max="10" width="7" customWidth="1"/>
  </cols>
  <sheetData>
    <row r="1" spans="1:10" ht="12" thickBot="1" x14ac:dyDescent="0.25">
      <c r="A1" s="1" t="s">
        <v>28</v>
      </c>
      <c r="B1" s="1"/>
      <c r="C1" s="1"/>
      <c r="D1" s="1"/>
      <c r="E1" s="1"/>
      <c r="F1" s="1"/>
      <c r="G1" s="1"/>
    </row>
    <row r="2" spans="1:10" ht="12.75" customHeight="1" thickTop="1" x14ac:dyDescent="0.25">
      <c r="A2" s="160" t="str">
        <f>razonsocial</f>
        <v>Neodata, S.A. de C.V.</v>
      </c>
      <c r="B2" s="161"/>
      <c r="C2" s="161"/>
      <c r="D2" s="161"/>
      <c r="E2" s="161"/>
      <c r="F2" s="161"/>
      <c r="G2" s="161"/>
      <c r="H2" s="73"/>
      <c r="I2" s="73"/>
      <c r="J2" s="85"/>
    </row>
    <row r="3" spans="1:10" ht="11.25" x14ac:dyDescent="0.2">
      <c r="A3" s="70" t="s">
        <v>112</v>
      </c>
      <c r="B3" s="159" t="str">
        <f>nombrecliente</f>
        <v>Sistema de Comunicaciones y Transportes, Sistema de Transporte Colectivo Metro, Administración General de Recursos, Línea 12 (Línea Dorada)</v>
      </c>
      <c r="C3" s="159"/>
      <c r="D3" s="159"/>
      <c r="E3" s="159"/>
      <c r="F3" s="159"/>
      <c r="G3" s="159"/>
      <c r="H3" s="2"/>
      <c r="I3" s="4"/>
      <c r="J3" s="3"/>
    </row>
    <row r="4" spans="1:10" ht="11.25" x14ac:dyDescent="0.2">
      <c r="A4" s="71"/>
      <c r="B4" s="159"/>
      <c r="C4" s="159"/>
      <c r="D4" s="159"/>
      <c r="E4" s="159"/>
      <c r="F4" s="159"/>
      <c r="G4" s="159"/>
      <c r="H4" s="2"/>
      <c r="I4" s="3"/>
      <c r="J4" s="82"/>
    </row>
    <row r="5" spans="1:10" ht="11.25" x14ac:dyDescent="0.2">
      <c r="A5" s="70" t="s">
        <v>254</v>
      </c>
      <c r="B5" s="39" t="str">
        <f>numerodeconcurso</f>
        <v>2009/0257-0001</v>
      </c>
      <c r="D5" s="2"/>
      <c r="F5" s="40" t="s">
        <v>29</v>
      </c>
      <c r="G5" s="66">
        <f>fechadeconcurso</f>
        <v>40017</v>
      </c>
      <c r="I5" s="4"/>
      <c r="J5" s="3"/>
    </row>
    <row r="6" spans="1:10" ht="11.25" x14ac:dyDescent="0.2">
      <c r="A6" s="70" t="s">
        <v>113</v>
      </c>
      <c r="B6" s="16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64"/>
      <c r="D6" s="164"/>
      <c r="E6" s="164"/>
      <c r="F6" s="164"/>
      <c r="G6" s="164"/>
      <c r="H6" s="40" t="s">
        <v>127</v>
      </c>
      <c r="I6" s="84" t="str">
        <f>plazocalculado&amp;" días"</f>
        <v>153 días</v>
      </c>
      <c r="J6" s="3"/>
    </row>
    <row r="7" spans="1:10" ht="11.25" x14ac:dyDescent="0.2">
      <c r="A7" s="71"/>
      <c r="B7" s="164"/>
      <c r="C7" s="164"/>
      <c r="D7" s="164"/>
      <c r="E7" s="164"/>
      <c r="F7" s="164"/>
      <c r="G7" s="164"/>
      <c r="H7" s="40" t="s">
        <v>117</v>
      </c>
      <c r="I7" s="78">
        <f>fechainicio</f>
        <v>40026</v>
      </c>
      <c r="J7" s="3"/>
    </row>
    <row r="8" spans="1:10" ht="11.25" x14ac:dyDescent="0.2">
      <c r="A8" s="71"/>
      <c r="B8" s="164"/>
      <c r="C8" s="164"/>
      <c r="D8" s="164"/>
      <c r="E8" s="164"/>
      <c r="F8" s="164"/>
      <c r="G8" s="164"/>
      <c r="H8" s="40"/>
      <c r="I8" s="78"/>
      <c r="J8" s="3"/>
    </row>
    <row r="9" spans="1:10" ht="11.25" x14ac:dyDescent="0.2">
      <c r="A9" s="71"/>
      <c r="B9" s="164"/>
      <c r="C9" s="164"/>
      <c r="D9" s="164"/>
      <c r="E9" s="164"/>
      <c r="F9" s="164"/>
      <c r="G9" s="164"/>
      <c r="H9" s="40" t="s">
        <v>116</v>
      </c>
      <c r="I9" s="66">
        <f>fechaterminacion</f>
        <v>40178</v>
      </c>
      <c r="J9" s="82"/>
    </row>
    <row r="10" spans="1:10" ht="12" thickBot="1" x14ac:dyDescent="0.25">
      <c r="A10" s="70" t="s">
        <v>114</v>
      </c>
      <c r="B10" s="2" t="str">
        <f>direcciondelaobra&amp;", "&amp;coloniadelaobra&amp;", "&amp;ciudaddelaobra&amp;", "&amp;estadodelaobra</f>
        <v>Tramo de Barranca del Muerto a Tlahuac., Colonia de la obra., México, Distrito Federal</v>
      </c>
      <c r="D10" s="3"/>
      <c r="G10" s="6"/>
      <c r="H10" s="5"/>
      <c r="I10" s="3"/>
      <c r="J10" s="82"/>
    </row>
    <row r="11" spans="1:10" ht="14.25" thickTop="1" thickBot="1" x14ac:dyDescent="0.25">
      <c r="A11" s="87" t="s">
        <v>259</v>
      </c>
      <c r="B11" s="88"/>
      <c r="C11" s="86"/>
      <c r="D11" s="86"/>
      <c r="E11" s="86"/>
      <c r="F11" s="86"/>
      <c r="I11" s="81"/>
    </row>
    <row r="12" spans="1:10" ht="10.5" thickTop="1" thickBot="1" x14ac:dyDescent="0.2">
      <c r="A12" s="91" t="s">
        <v>253</v>
      </c>
      <c r="B12" s="92" t="s">
        <v>30</v>
      </c>
      <c r="C12" s="92" t="s">
        <v>31</v>
      </c>
      <c r="D12" s="92" t="s">
        <v>32</v>
      </c>
      <c r="E12" s="92" t="s">
        <v>33</v>
      </c>
      <c r="F12" s="131" t="s">
        <v>24</v>
      </c>
      <c r="G12" s="104"/>
      <c r="H12" s="104"/>
      <c r="I12" s="104"/>
    </row>
    <row r="13" spans="1:10" ht="9.75" thickTop="1" x14ac:dyDescent="0.15">
      <c r="A13" s="104" t="s">
        <v>34</v>
      </c>
      <c r="B13" s="104"/>
      <c r="C13" s="105"/>
      <c r="D13" s="105"/>
      <c r="E13" s="105"/>
      <c r="F13" s="104"/>
      <c r="G13" s="104"/>
      <c r="H13" s="104"/>
      <c r="I13" s="104"/>
    </row>
    <row r="14" spans="1:10" x14ac:dyDescent="0.15">
      <c r="A14" s="104" t="s">
        <v>251</v>
      </c>
      <c r="B14" s="106" t="s">
        <v>103</v>
      </c>
      <c r="C14" s="107" t="s">
        <v>106</v>
      </c>
      <c r="D14" s="108" t="s">
        <v>25</v>
      </c>
      <c r="E14" s="113" t="s">
        <v>27</v>
      </c>
      <c r="F14" s="110" t="s">
        <v>174</v>
      </c>
      <c r="G14" s="104"/>
      <c r="H14" s="104"/>
      <c r="I14" s="111"/>
    </row>
    <row r="15" spans="1:10" x14ac:dyDescent="0.15">
      <c r="A15" s="108"/>
      <c r="B15" s="108"/>
      <c r="C15" s="112"/>
      <c r="D15" s="108"/>
      <c r="E15" s="113"/>
      <c r="F15" s="109" t="s">
        <v>176</v>
      </c>
      <c r="G15" s="104"/>
      <c r="H15" s="104"/>
      <c r="I15" s="111"/>
    </row>
    <row r="16" spans="1:10" x14ac:dyDescent="0.15">
      <c r="A16" s="108"/>
      <c r="B16" s="108"/>
      <c r="C16" s="112"/>
      <c r="D16" s="108"/>
      <c r="E16" s="113"/>
      <c r="F16" s="114" t="s">
        <v>178</v>
      </c>
      <c r="G16" s="104"/>
      <c r="H16" s="104"/>
      <c r="I16" s="111"/>
    </row>
    <row r="17" spans="1:10" x14ac:dyDescent="0.15">
      <c r="A17" s="108"/>
      <c r="B17" s="108"/>
      <c r="C17" s="112"/>
      <c r="D17" s="108"/>
      <c r="E17" s="113"/>
      <c r="F17" s="115"/>
      <c r="G17" s="104"/>
      <c r="H17" s="104"/>
      <c r="I17" s="111"/>
    </row>
    <row r="18" spans="1:10" s="1" customFormat="1" ht="11.25" x14ac:dyDescent="0.2">
      <c r="A18" s="104" t="s">
        <v>109</v>
      </c>
      <c r="B18" s="104"/>
      <c r="C18" s="104"/>
      <c r="D18" s="104"/>
      <c r="E18" s="104"/>
      <c r="F18" s="104"/>
      <c r="G18" s="116"/>
      <c r="H18" s="104"/>
      <c r="I18" s="104"/>
    </row>
    <row r="19" spans="1:10" s="1" customFormat="1" ht="11.25" x14ac:dyDescent="0.2">
      <c r="A19" s="132"/>
      <c r="B19" s="133"/>
      <c r="C19" s="133"/>
      <c r="D19" s="133"/>
      <c r="E19" s="134"/>
      <c r="F19" s="135"/>
      <c r="G19" s="116"/>
      <c r="H19" s="116"/>
      <c r="I19" s="116"/>
      <c r="J19" s="2"/>
    </row>
    <row r="20" spans="1:10" s="1" customFormat="1" ht="11.25" x14ac:dyDescent="0.2">
      <c r="A20" s="136"/>
      <c r="B20" s="116"/>
      <c r="C20" s="116"/>
      <c r="D20" s="116"/>
      <c r="E20" s="97" t="s">
        <v>110</v>
      </c>
      <c r="F20" s="137" t="s">
        <v>185</v>
      </c>
      <c r="G20" s="116"/>
      <c r="H20" s="116"/>
      <c r="I20" s="116"/>
      <c r="J20" s="2"/>
    </row>
    <row r="21" spans="1:10" s="1" customFormat="1" ht="11.25" x14ac:dyDescent="0.2">
      <c r="A21" s="136"/>
      <c r="B21" s="116"/>
      <c r="C21" s="116"/>
      <c r="D21" s="116"/>
      <c r="E21" s="97" t="s">
        <v>111</v>
      </c>
      <c r="F21" s="137" t="s">
        <v>187</v>
      </c>
      <c r="G21" s="116"/>
      <c r="H21" s="116"/>
      <c r="I21" s="116"/>
      <c r="J21" s="2"/>
    </row>
    <row r="22" spans="1:10" ht="11.25" x14ac:dyDescent="0.2">
      <c r="A22" s="138"/>
      <c r="B22" s="139"/>
      <c r="C22" s="140" t="str">
        <f>cargo&amp;", "&amp;responsable</f>
        <v>DIRECTOR GENERAL, JORGE L. DÁVALOS MICELI</v>
      </c>
      <c r="D22" s="139"/>
      <c r="E22" s="139"/>
      <c r="F22" s="141"/>
      <c r="G22" s="116"/>
      <c r="H22" s="116"/>
      <c r="I22" s="116"/>
      <c r="J22" s="2"/>
    </row>
    <row r="23" spans="1:10" ht="11.25" customHeight="1" x14ac:dyDescent="0.15">
      <c r="A23" s="104"/>
      <c r="B23" s="104"/>
      <c r="C23" s="104"/>
      <c r="D23" s="104"/>
      <c r="E23" s="104"/>
      <c r="F23" s="104"/>
      <c r="G23" s="104"/>
      <c r="H23" s="104"/>
      <c r="I23" s="122" t="s">
        <v>35</v>
      </c>
    </row>
  </sheetData>
  <mergeCells count="3">
    <mergeCell ref="A2:G2"/>
    <mergeCell ref="B3:G4"/>
    <mergeCell ref="B6:G9"/>
  </mergeCells>
  <pageMargins left="0.57999999999999996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60</vt:i4>
      </vt:variant>
    </vt:vector>
  </HeadingPairs>
  <TitlesOfParts>
    <vt:vector size="72" baseType="lpstr">
      <vt:lpstr>N_Campos Generales</vt:lpstr>
      <vt:lpstr>N_Campos Especificos</vt:lpstr>
      <vt:lpstr>a)Equipo (E)</vt:lpstr>
      <vt:lpstr>b)Equipo (T)</vt:lpstr>
      <vt:lpstr>c)Mano de Obra (E)</vt:lpstr>
      <vt:lpstr>d)Mano de Obra (T)</vt:lpstr>
      <vt:lpstr>e)Materiales (E)</vt:lpstr>
      <vt:lpstr>f)Materiales (T)</vt:lpstr>
      <vt:lpstr>g)Materiales con Consecutivo</vt:lpstr>
      <vt:lpstr>h)Equipo (E) con %Relativos</vt:lpstr>
      <vt:lpstr>i)Mano de O. (E) con %Rel.</vt:lpstr>
      <vt:lpstr>j)Materiales (E) con %Rel.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vsolares</cp:lastModifiedBy>
  <cp:lastPrinted>2018-04-04T20:29:38Z</cp:lastPrinted>
  <dcterms:created xsi:type="dcterms:W3CDTF">2009-08-25T23:53:20Z</dcterms:created>
  <dcterms:modified xsi:type="dcterms:W3CDTF">2018-08-08T18:06:10Z</dcterms:modified>
</cp:coreProperties>
</file>